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fernandez\Documents\Docs perso\Gestion des eaux pluviales\Aspects techniques et de gestion\Hydrologie urbaine et dimensionnement\"/>
    </mc:Choice>
  </mc:AlternateContent>
  <bookViews>
    <workbookView xWindow="0" yWindow="0" windowWidth="28800" windowHeight="12330"/>
  </bookViews>
  <sheets>
    <sheet name="Dimensionnement" sheetId="1" r:id="rId1"/>
    <sheet name="Notice explicative" sheetId="2" r:id="rId2"/>
    <sheet name="Exemple d'utilisation" sheetId="4" r:id="rId3"/>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40" i="4" l="1"/>
  <c r="F25" i="4"/>
  <c r="E25" i="4"/>
  <c r="I18" i="4"/>
  <c r="I17" i="4"/>
  <c r="E28" i="4" l="1"/>
  <c r="E27" i="4" s="1"/>
  <c r="N13" i="4" s="1"/>
  <c r="M14" i="4" s="1"/>
  <c r="E19" i="1"/>
  <c r="F27" i="4" l="1"/>
  <c r="E34" i="1"/>
  <c r="I12" i="1" l="1"/>
  <c r="I11" i="1"/>
  <c r="F19" i="1" l="1"/>
  <c r="E22" i="1" s="1"/>
  <c r="E21" i="1" l="1"/>
  <c r="N7" i="1" l="1"/>
  <c r="M8" i="1" s="1"/>
  <c r="F21" i="1"/>
</calcChain>
</file>

<file path=xl/sharedStrings.xml><?xml version="1.0" encoding="utf-8"?>
<sst xmlns="http://schemas.openxmlformats.org/spreadsheetml/2006/main" count="73" uniqueCount="38">
  <si>
    <t>Paramètres du projet</t>
  </si>
  <si>
    <t>Surface (m2)</t>
  </si>
  <si>
    <t>Coeffcient d'imperméabilisation</t>
  </si>
  <si>
    <t>Paramètres hydrologiques</t>
  </si>
  <si>
    <t>Période de retour (ans)</t>
  </si>
  <si>
    <t>a</t>
  </si>
  <si>
    <t>b</t>
  </si>
  <si>
    <t>PARAMETRES A RENSEIGNER</t>
  </si>
  <si>
    <t>Surface active (m2)</t>
  </si>
  <si>
    <t>Débit de vidange (mm/min)</t>
  </si>
  <si>
    <t>Volume de retention (m3)</t>
  </si>
  <si>
    <t>Surface totale projet (m2)</t>
  </si>
  <si>
    <t>Pente du terrain (%)</t>
  </si>
  <si>
    <t>Débit de fuite autorisé (l/s)</t>
  </si>
  <si>
    <t>CARACTERISTIQUES DE LA RETENTION</t>
  </si>
  <si>
    <t>Paramètres à renseigner</t>
  </si>
  <si>
    <t>S (m2)</t>
  </si>
  <si>
    <t>Notice explicative</t>
  </si>
  <si>
    <t>Coefficient ruissellement</t>
  </si>
  <si>
    <t>Type de surface</t>
  </si>
  <si>
    <t>Service eaux pluviales urbaines</t>
  </si>
  <si>
    <t>Communauté de Communes du Genevois</t>
  </si>
  <si>
    <t>Toiture terrasse stockante</t>
  </si>
  <si>
    <t>Gravier et tout venant</t>
  </si>
  <si>
    <t>Toiture</t>
  </si>
  <si>
    <t>Dalles engazonnées/non jointives</t>
  </si>
  <si>
    <t>Rêvetements en bitume ou béton (voies d'accès, parking…)</t>
  </si>
  <si>
    <t>Coefficients de Montana:</t>
  </si>
  <si>
    <t>Espaces verts sur dalle</t>
  </si>
  <si>
    <t>Espaces verts de pleine terre</t>
  </si>
  <si>
    <t>5 l/s/ha</t>
  </si>
  <si>
    <t>15 l/s/ha</t>
  </si>
  <si>
    <t>Pour rappel, préconisations SCOT* :</t>
  </si>
  <si>
    <t>Paramètres règlementaires</t>
  </si>
  <si>
    <t>BV Aire et Drize</t>
  </si>
  <si>
    <t>BV Laire et petits affluents</t>
  </si>
  <si>
    <t>Débit fuite max (pluie 10 ans)</t>
  </si>
  <si>
    <t>*Certaines communes peuvent fixer localement d'autres valeurs ou bien un débit de fuite règlementaire inférieur pour des projets &lt; 1ha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</si>
</sst>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000000"/>
  </numFmts>
  <fonts count="9" x14ac:knownFonts="1">
    <font>
      <sz val="11"/>
      <color theme="1"/>
      <name val="Calibri"/>
      <family val="2"/>
      <scheme val="minor"/>
    </font>
    <font>
      <b/>
      <sz val="11"/>
      <color theme="1"/>
      <name val="Calibri"/>
      <family val="2"/>
      <scheme val="minor"/>
    </font>
    <font>
      <sz val="11"/>
      <color theme="0"/>
      <name val="Calibri"/>
      <family val="2"/>
      <scheme val="minor"/>
    </font>
    <font>
      <sz val="12"/>
      <color theme="1"/>
      <name val="Calibri"/>
      <family val="2"/>
      <scheme val="minor"/>
    </font>
    <font>
      <b/>
      <sz val="11"/>
      <color theme="4" tint="-0.249977111117893"/>
      <name val="Calibri"/>
      <family val="2"/>
      <scheme val="minor"/>
    </font>
    <font>
      <b/>
      <sz val="11"/>
      <color rgb="FFFF0000"/>
      <name val="Calibri"/>
      <family val="2"/>
      <scheme val="minor"/>
    </font>
    <font>
      <b/>
      <sz val="11"/>
      <color theme="4" tint="-0.499984740745262"/>
      <name val="Calibri"/>
      <family val="2"/>
      <scheme val="minor"/>
    </font>
    <font>
      <b/>
      <sz val="14"/>
      <color theme="1"/>
      <name val="Calibri"/>
      <family val="2"/>
      <scheme val="minor"/>
    </font>
    <font>
      <b/>
      <sz val="12"/>
      <color rgb="FF7030A0"/>
      <name val="Calibri"/>
      <family val="2"/>
      <scheme val="minor"/>
    </font>
  </fonts>
  <fills count="7">
    <fill>
      <patternFill patternType="none"/>
    </fill>
    <fill>
      <patternFill patternType="gray125"/>
    </fill>
    <fill>
      <patternFill patternType="solid">
        <fgColor theme="4" tint="0.59999389629810485"/>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theme="5" tint="0.59999389629810485"/>
        <bgColor indexed="64"/>
      </patternFill>
    </fill>
    <fill>
      <patternFill patternType="solid">
        <fgColor rgb="FFFBC1EA"/>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88">
    <xf numFmtId="0" fontId="0" fillId="0" borderId="0" xfId="0"/>
    <xf numFmtId="0" fontId="0" fillId="0" borderId="0" xfId="0" applyAlignment="1">
      <alignment horizontal="center"/>
    </xf>
    <xf numFmtId="0" fontId="2" fillId="0" borderId="0" xfId="0" applyFont="1"/>
    <xf numFmtId="0" fontId="2" fillId="0" borderId="0" xfId="0" applyFont="1" applyAlignment="1">
      <alignment horizontal="center"/>
    </xf>
    <xf numFmtId="164" fontId="0" fillId="0" borderId="0" xfId="0" applyNumberFormat="1"/>
    <xf numFmtId="0" fontId="0" fillId="0" borderId="0" xfId="0" applyAlignment="1">
      <alignment horizontal="center" vertical="center" wrapText="1"/>
    </xf>
    <xf numFmtId="0" fontId="0" fillId="0" borderId="0" xfId="0" applyAlignment="1">
      <alignment horizontal="center"/>
    </xf>
    <xf numFmtId="0" fontId="0" fillId="0" borderId="0" xfId="0" applyBorder="1"/>
    <xf numFmtId="0" fontId="0" fillId="0" borderId="0" xfId="0" applyBorder="1" applyAlignment="1">
      <alignment horizontal="center"/>
    </xf>
    <xf numFmtId="0" fontId="0" fillId="0" borderId="0" xfId="0" applyFill="1" applyBorder="1" applyAlignment="1">
      <alignment horizontal="center"/>
    </xf>
    <xf numFmtId="0" fontId="0" fillId="0" borderId="0" xfId="0" applyBorder="1" applyAlignment="1">
      <alignment horizontal="center" wrapText="1"/>
    </xf>
    <xf numFmtId="0" fontId="0" fillId="0" borderId="0" xfId="0" applyBorder="1" applyAlignment="1">
      <alignment vertical="center"/>
    </xf>
    <xf numFmtId="0" fontId="0" fillId="0" borderId="0" xfId="0" applyFont="1" applyFill="1" applyBorder="1" applyAlignment="1"/>
    <xf numFmtId="0" fontId="0" fillId="4" borderId="1" xfId="0" applyFont="1" applyFill="1" applyBorder="1" applyAlignment="1">
      <alignment horizontal="center" vertical="center" wrapText="1"/>
    </xf>
    <xf numFmtId="164" fontId="6" fillId="6" borderId="1" xfId="0" applyNumberFormat="1" applyFont="1" applyFill="1" applyBorder="1" applyAlignment="1">
      <alignment horizontal="center" vertical="center" wrapText="1"/>
    </xf>
    <xf numFmtId="0" fontId="2" fillId="0" borderId="0" xfId="0" applyFont="1" applyFill="1" applyBorder="1" applyAlignment="1">
      <alignment horizontal="center"/>
    </xf>
    <xf numFmtId="165" fontId="2" fillId="0" borderId="0" xfId="0" applyNumberFormat="1" applyFont="1" applyAlignment="1">
      <alignment horizontal="center"/>
    </xf>
    <xf numFmtId="0" fontId="0" fillId="4" borderId="1" xfId="0" applyFill="1" applyBorder="1" applyAlignment="1" applyProtection="1">
      <alignment horizontal="center" vertical="center"/>
      <protection locked="0"/>
    </xf>
    <xf numFmtId="0" fontId="0" fillId="4" borderId="1" xfId="0" applyFill="1" applyBorder="1" applyAlignment="1" applyProtection="1">
      <alignment horizontal="center"/>
      <protection locked="0"/>
    </xf>
    <xf numFmtId="0" fontId="0" fillId="0" borderId="8" xfId="0" applyBorder="1" applyAlignment="1">
      <alignment horizontal="center" vertical="center"/>
    </xf>
    <xf numFmtId="0" fontId="0" fillId="0" borderId="9" xfId="0" applyBorder="1"/>
    <xf numFmtId="0" fontId="0" fillId="0" borderId="8" xfId="0" applyBorder="1"/>
    <xf numFmtId="0" fontId="0" fillId="0" borderId="9" xfId="0" applyBorder="1" applyAlignment="1">
      <alignment horizontal="center" wrapText="1"/>
    </xf>
    <xf numFmtId="0" fontId="0" fillId="0" borderId="8" xfId="0" applyBorder="1" applyAlignment="1">
      <alignment horizontal="center"/>
    </xf>
    <xf numFmtId="0" fontId="0" fillId="0" borderId="9" xfId="0" applyBorder="1" applyAlignment="1">
      <alignment horizontal="center"/>
    </xf>
    <xf numFmtId="0" fontId="5" fillId="0" borderId="9" xfId="0" applyFont="1" applyBorder="1" applyAlignment="1">
      <alignment horizontal="center"/>
    </xf>
    <xf numFmtId="0" fontId="0" fillId="0" borderId="12" xfId="0" applyBorder="1" applyAlignment="1">
      <alignment horizontal="center"/>
    </xf>
    <xf numFmtId="0" fontId="0" fillId="0" borderId="12" xfId="0" applyBorder="1"/>
    <xf numFmtId="0" fontId="3" fillId="0" borderId="0" xfId="0" applyFont="1" applyAlignment="1">
      <alignment wrapText="1"/>
    </xf>
    <xf numFmtId="0" fontId="0" fillId="0" borderId="0" xfId="0" applyAlignment="1">
      <alignment horizontal="center"/>
    </xf>
    <xf numFmtId="0" fontId="0" fillId="0" borderId="1" xfId="0" applyBorder="1" applyAlignment="1">
      <alignment horizontal="center"/>
    </xf>
    <xf numFmtId="0" fontId="0" fillId="0" borderId="1" xfId="0" applyBorder="1" applyAlignment="1">
      <alignment horizontal="center" wrapText="1"/>
    </xf>
    <xf numFmtId="2" fontId="0" fillId="0" borderId="9" xfId="0" applyNumberFormat="1" applyBorder="1" applyAlignment="1">
      <alignment horizontal="center"/>
    </xf>
    <xf numFmtId="2" fontId="0" fillId="0" borderId="9" xfId="0" applyNumberFormat="1"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 xfId="0" applyBorder="1" applyAlignment="1">
      <alignment horizontal="center" vertical="center" wrapText="1"/>
    </xf>
    <xf numFmtId="0" fontId="0" fillId="0" borderId="0" xfId="0" applyAlignment="1">
      <alignment horizontal="center"/>
    </xf>
    <xf numFmtId="0" fontId="0" fillId="0" borderId="0" xfId="0" applyAlignment="1">
      <alignment horizontal="center"/>
    </xf>
    <xf numFmtId="0" fontId="0" fillId="0" borderId="0" xfId="0" applyBorder="1" applyAlignment="1"/>
    <xf numFmtId="1" fontId="4" fillId="0" borderId="0" xfId="0" applyNumberFormat="1" applyFont="1" applyBorder="1" applyAlignment="1">
      <alignment horizontal="center" vertical="center"/>
    </xf>
    <xf numFmtId="0" fontId="0" fillId="0" borderId="0" xfId="0" applyAlignment="1">
      <alignment vertical="center"/>
    </xf>
    <xf numFmtId="0" fontId="0" fillId="0" borderId="0" xfId="0" applyAlignment="1"/>
    <xf numFmtId="0" fontId="0" fillId="0" borderId="9" xfId="0" applyBorder="1" applyAlignment="1">
      <alignment vertical="center"/>
    </xf>
    <xf numFmtId="0" fontId="0" fillId="0" borderId="0" xfId="0" applyBorder="1" applyAlignment="1">
      <alignment horizontal="left"/>
    </xf>
    <xf numFmtId="0" fontId="0" fillId="0" borderId="0" xfId="0" applyBorder="1" applyAlignment="1">
      <alignment horizontal="left" vertical="center"/>
    </xf>
    <xf numFmtId="0" fontId="0" fillId="0" borderId="0" xfId="0" applyFill="1" applyBorder="1" applyAlignment="1" applyProtection="1">
      <alignment horizontal="center" vertical="center"/>
    </xf>
    <xf numFmtId="0" fontId="1" fillId="0" borderId="0" xfId="0" applyFont="1" applyBorder="1"/>
    <xf numFmtId="0" fontId="0" fillId="0" borderId="0" xfId="0" applyBorder="1" applyAlignment="1">
      <alignment vertical="center" wrapText="1"/>
    </xf>
    <xf numFmtId="0" fontId="0" fillId="0" borderId="0" xfId="0" applyBorder="1" applyAlignment="1">
      <alignment wrapText="1"/>
    </xf>
    <xf numFmtId="0" fontId="7" fillId="0" borderId="0" xfId="0" applyFont="1" applyBorder="1" applyAlignment="1">
      <alignment horizontal="center"/>
    </xf>
    <xf numFmtId="2" fontId="0" fillId="4" borderId="1" xfId="0" applyNumberFormat="1" applyFill="1" applyBorder="1" applyAlignment="1" applyProtection="1">
      <alignment horizontal="center" vertical="center"/>
      <protection locked="0"/>
    </xf>
    <xf numFmtId="0" fontId="0" fillId="0" borderId="8" xfId="0" applyBorder="1" applyAlignment="1">
      <alignment horizontal="left" vertical="center" wrapText="1"/>
    </xf>
    <xf numFmtId="0" fontId="0" fillId="0" borderId="8" xfId="0" applyBorder="1" applyAlignment="1">
      <alignment horizontal="left" wrapText="1"/>
    </xf>
    <xf numFmtId="0" fontId="0" fillId="0" borderId="0" xfId="0" applyBorder="1" applyAlignment="1">
      <alignment horizontal="left" wrapText="1"/>
    </xf>
    <xf numFmtId="0" fontId="0" fillId="0" borderId="8" xfId="0" applyBorder="1" applyAlignment="1">
      <alignment horizontal="left" vertical="center" wrapText="1"/>
    </xf>
    <xf numFmtId="0" fontId="0" fillId="0" borderId="0" xfId="0" applyBorder="1" applyAlignment="1">
      <alignment horizontal="left" vertical="center" wrapText="1"/>
    </xf>
    <xf numFmtId="0" fontId="0" fillId="0" borderId="9" xfId="0" applyBorder="1" applyAlignment="1">
      <alignment horizontal="left" vertical="center" wrapText="1"/>
    </xf>
    <xf numFmtId="0" fontId="0" fillId="0" borderId="0" xfId="0" applyAlignment="1">
      <alignment horizontal="center"/>
    </xf>
    <xf numFmtId="0" fontId="3" fillId="2" borderId="3" xfId="0" applyFont="1" applyFill="1" applyBorder="1" applyAlignment="1">
      <alignment horizontal="center"/>
    </xf>
    <xf numFmtId="0" fontId="3" fillId="2" borderId="4" xfId="0" applyFont="1" applyFill="1" applyBorder="1" applyAlignment="1">
      <alignment horizontal="center"/>
    </xf>
    <xf numFmtId="0" fontId="3" fillId="2" borderId="2" xfId="0" applyFont="1" applyFill="1" applyBorder="1" applyAlignment="1">
      <alignment horizontal="center"/>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7" xfId="0" applyFont="1" applyFill="1" applyBorder="1" applyAlignment="1">
      <alignment horizontal="center" vertical="center"/>
    </xf>
    <xf numFmtId="0" fontId="7" fillId="0" borderId="5" xfId="0" applyFont="1" applyBorder="1" applyAlignment="1">
      <alignment horizontal="center"/>
    </xf>
    <xf numFmtId="0" fontId="7" fillId="0" borderId="6" xfId="0" applyFont="1" applyBorder="1" applyAlignment="1">
      <alignment horizontal="center"/>
    </xf>
    <xf numFmtId="0" fontId="7" fillId="0" borderId="7" xfId="0" applyFont="1" applyBorder="1" applyAlignment="1">
      <alignment horizontal="center"/>
    </xf>
    <xf numFmtId="0" fontId="8" fillId="0" borderId="10" xfId="0" applyFont="1" applyBorder="1" applyAlignment="1">
      <alignment horizontal="center"/>
    </xf>
    <xf numFmtId="0" fontId="8" fillId="0" borderId="11" xfId="0" applyFont="1" applyBorder="1" applyAlignment="1">
      <alignment horizontal="center"/>
    </xf>
    <xf numFmtId="0" fontId="8" fillId="0" borderId="12" xfId="0" applyFont="1" applyBorder="1" applyAlignment="1">
      <alignment horizontal="center"/>
    </xf>
    <xf numFmtId="0" fontId="7" fillId="0" borderId="3" xfId="0" applyFont="1" applyBorder="1" applyAlignment="1">
      <alignment horizontal="center"/>
    </xf>
    <xf numFmtId="0" fontId="7" fillId="0" borderId="4" xfId="0" applyFont="1" applyBorder="1" applyAlignment="1">
      <alignment horizontal="center"/>
    </xf>
    <xf numFmtId="0" fontId="7" fillId="0" borderId="2" xfId="0" applyFont="1" applyBorder="1" applyAlignment="1">
      <alignment horizontal="center"/>
    </xf>
    <xf numFmtId="0" fontId="7" fillId="0" borderId="0" xfId="0" applyFont="1" applyBorder="1" applyAlignment="1">
      <alignment horizontal="center"/>
    </xf>
    <xf numFmtId="0" fontId="8" fillId="0" borderId="0" xfId="0" applyFont="1" applyBorder="1" applyAlignment="1">
      <alignment horizontal="center"/>
    </xf>
    <xf numFmtId="0" fontId="0" fillId="0" borderId="8" xfId="0" applyBorder="1" applyAlignment="1">
      <alignment horizontal="center" vertical="center" wrapText="1"/>
    </xf>
    <xf numFmtId="0" fontId="0" fillId="0" borderId="9" xfId="0" applyBorder="1" applyAlignment="1"/>
    <xf numFmtId="0" fontId="0" fillId="0" borderId="8" xfId="0" applyFill="1" applyBorder="1" applyAlignment="1">
      <alignment horizontal="center" vertical="center" wrapText="1"/>
    </xf>
    <xf numFmtId="0" fontId="1" fillId="0" borderId="8" xfId="0" applyFont="1" applyBorder="1" applyAlignment="1">
      <alignment vertical="center"/>
    </xf>
    <xf numFmtId="0" fontId="0" fillId="0" borderId="10" xfId="0" applyBorder="1" applyAlignment="1">
      <alignment horizontal="left" vertical="center" wrapText="1"/>
    </xf>
    <xf numFmtId="0" fontId="0" fillId="0" borderId="11" xfId="0" applyBorder="1" applyAlignment="1">
      <alignment horizontal="left" vertical="center" wrapText="1"/>
    </xf>
    <xf numFmtId="0" fontId="0" fillId="0" borderId="12" xfId="0" applyBorder="1" applyAlignment="1">
      <alignment horizontal="left" vertical="center" wrapText="1"/>
    </xf>
    <xf numFmtId="2" fontId="0" fillId="0" borderId="0" xfId="0" applyNumberFormat="1" applyBorder="1" applyAlignment="1">
      <alignment horizontal="center" vertical="center"/>
    </xf>
    <xf numFmtId="0" fontId="0" fillId="0" borderId="8" xfId="0" applyBorder="1" applyAlignment="1">
      <alignment horizontal="center" wrapText="1"/>
    </xf>
    <xf numFmtId="0" fontId="0" fillId="0" borderId="10" xfId="0" applyBorder="1" applyAlignment="1">
      <alignment horizontal="center"/>
    </xf>
    <xf numFmtId="0" fontId="0" fillId="0" borderId="11" xfId="0" applyBorder="1" applyAlignment="1">
      <alignment horizontal="center"/>
    </xf>
    <xf numFmtId="0" fontId="0" fillId="5" borderId="1" xfId="0" applyFill="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FBC1EA"/>
      <color rgb="FFFAB8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514350</xdr:colOff>
      <xdr:row>1</xdr:row>
      <xdr:rowOff>76201</xdr:rowOff>
    </xdr:from>
    <xdr:to>
      <xdr:col>2</xdr:col>
      <xdr:colOff>438150</xdr:colOff>
      <xdr:row>7</xdr:row>
      <xdr:rowOff>376836</xdr:rowOff>
    </xdr:to>
    <xdr:pic>
      <xdr:nvPicPr>
        <xdr:cNvPr id="3" name="Image 2"/>
        <xdr:cNvPicPr>
          <a:picLocks noChangeAspect="1"/>
        </xdr:cNvPicPr>
      </xdr:nvPicPr>
      <xdr:blipFill>
        <a:blip xmlns:r="http://schemas.openxmlformats.org/officeDocument/2006/relationships" r:embed="rId1"/>
        <a:stretch>
          <a:fillRect/>
        </a:stretch>
      </xdr:blipFill>
      <xdr:spPr>
        <a:xfrm>
          <a:off x="514350" y="266701"/>
          <a:ext cx="2038350" cy="151031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390525</xdr:colOff>
      <xdr:row>5</xdr:row>
      <xdr:rowOff>9524</xdr:rowOff>
    </xdr:from>
    <xdr:to>
      <xdr:col>12</xdr:col>
      <xdr:colOff>504826</xdr:colOff>
      <xdr:row>34</xdr:row>
      <xdr:rowOff>0</xdr:rowOff>
    </xdr:to>
    <xdr:sp macro="" textlink="">
      <xdr:nvSpPr>
        <xdr:cNvPr id="2" name="ZoneTexte 1"/>
        <xdr:cNvSpPr txBox="1"/>
      </xdr:nvSpPr>
      <xdr:spPr>
        <a:xfrm>
          <a:off x="390525" y="1009649"/>
          <a:ext cx="9258301" cy="551497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fr-FR" sz="1400" b="0" i="0" u="none" strike="noStrike" kern="0" cap="none" spc="0" normalizeH="0" baseline="0" noProof="0">
              <a:ln>
                <a:noFill/>
              </a:ln>
              <a:solidFill>
                <a:srgbClr val="5B9BD5">
                  <a:lumMod val="50000"/>
                </a:srgbClr>
              </a:solidFill>
              <a:effectLst/>
              <a:uLnTx/>
              <a:uFillTx/>
              <a:latin typeface="+mn-lt"/>
              <a:ea typeface="+mn-ea"/>
              <a:cs typeface="+mn-cs"/>
            </a:rPr>
            <a:t>Cette feuille de calcul fourni le volume de rétention à prévoir pour gérer les eaux de ruissellement pluvial generées par le  projet, dans le cas où une rétention étanche est le mode de gestion choisi.</a:t>
          </a:r>
        </a:p>
        <a:p>
          <a:pPr algn="l"/>
          <a:endParaRPr lang="fr-FR" sz="1400" baseline="0">
            <a:solidFill>
              <a:schemeClr val="accent1">
                <a:lumMod val="50000"/>
              </a:schemeClr>
            </a:solidFill>
          </a:endParaRPr>
        </a:p>
        <a:p>
          <a:pPr algn="l"/>
          <a:r>
            <a:rPr lang="fr-FR" sz="1400" baseline="0">
              <a:solidFill>
                <a:schemeClr val="accent1">
                  <a:lumMod val="50000"/>
                </a:schemeClr>
              </a:solidFill>
            </a:rPr>
            <a:t>Les calculs sont realisés par la méthode dite des pluies. Cette méthode est basée sur une analyse statistique préalabe des lames d’eau précipitées sur des durées croissantes pour une période de retour donnée, pour construire une courbe enveloppe des précipitations. Cette courbe est ensuite comparée à la courbe des volumes évacués sur la même durée (une droite dans le cas d’un débit de fuite constant) pour évaluer une capacité de stockage.</a:t>
          </a:r>
        </a:p>
        <a:p>
          <a:pPr algn="l"/>
          <a:endParaRPr lang="fr-FR" sz="1400" baseline="0">
            <a:solidFill>
              <a:schemeClr val="accent1">
                <a:lumMod val="50000"/>
              </a:schemeClr>
            </a:solidFill>
          </a:endParaRPr>
        </a:p>
        <a:p>
          <a:pPr algn="l"/>
          <a:r>
            <a:rPr lang="fr-FR" sz="1400" baseline="0">
              <a:solidFill>
                <a:schemeClr val="accent1">
                  <a:lumMod val="50000"/>
                </a:schemeClr>
              </a:solidFill>
            </a:rPr>
            <a:t>Cette méthode prend les hypothèses suivantes:</a:t>
          </a:r>
        </a:p>
        <a:p>
          <a:pPr marL="0" marR="0" indent="0" algn="l" defTabSz="914400" eaLnBrk="1" fontAlgn="auto" latinLnBrk="0" hangingPunct="1">
            <a:lnSpc>
              <a:spcPct val="100000"/>
            </a:lnSpc>
            <a:spcBef>
              <a:spcPts val="0"/>
            </a:spcBef>
            <a:spcAft>
              <a:spcPts val="0"/>
            </a:spcAft>
            <a:buClrTx/>
            <a:buSzTx/>
            <a:buFontTx/>
            <a:buNone/>
            <a:tabLst/>
            <a:defRPr/>
          </a:pPr>
          <a:r>
            <a:rPr lang="fr-FR" sz="1400" baseline="0">
              <a:solidFill>
                <a:schemeClr val="accent1">
                  <a:lumMod val="50000"/>
                </a:schemeClr>
              </a:solidFill>
            </a:rPr>
            <a:t>-</a:t>
          </a:r>
          <a:r>
            <a:rPr lang="fr-FR" sz="1400" b="0" i="0" u="none" strike="noStrike">
              <a:solidFill>
                <a:schemeClr val="accent1">
                  <a:lumMod val="50000"/>
                </a:schemeClr>
              </a:solidFill>
              <a:effectLst/>
              <a:latin typeface="+mn-lt"/>
              <a:ea typeface="+mn-ea"/>
              <a:cs typeface="+mn-cs"/>
            </a:rPr>
            <a:t> le débit de fuite de l'ouvrage de stockage est constant ;</a:t>
          </a:r>
        </a:p>
        <a:p>
          <a:pPr marL="0" marR="0" indent="0" algn="l" defTabSz="914400" eaLnBrk="1" fontAlgn="auto" latinLnBrk="0" hangingPunct="1">
            <a:lnSpc>
              <a:spcPct val="100000"/>
            </a:lnSpc>
            <a:spcBef>
              <a:spcPts val="0"/>
            </a:spcBef>
            <a:spcAft>
              <a:spcPts val="0"/>
            </a:spcAft>
            <a:buClrTx/>
            <a:buSzTx/>
            <a:buFontTx/>
            <a:buNone/>
            <a:tabLst/>
            <a:defRPr/>
          </a:pPr>
          <a:r>
            <a:rPr lang="fr-FR" sz="1400" b="0" i="0" u="none" strike="noStrike">
              <a:solidFill>
                <a:schemeClr val="accent1">
                  <a:lumMod val="50000"/>
                </a:schemeClr>
              </a:solidFill>
              <a:effectLst/>
              <a:latin typeface="+mn-lt"/>
              <a:ea typeface="+mn-ea"/>
              <a:cs typeface="+mn-cs"/>
            </a:rPr>
            <a:t>- l'intensité de la pluie est constante pendant toute sa durée (pluie de type bloc) ;</a:t>
          </a:r>
          <a:r>
            <a:rPr lang="fr-FR" sz="1400">
              <a:solidFill>
                <a:schemeClr val="accent1">
                  <a:lumMod val="50000"/>
                </a:schemeClr>
              </a:solidFill>
            </a:rPr>
            <a:t> </a:t>
          </a:r>
        </a:p>
        <a:p>
          <a:pPr marL="0" marR="0" indent="0" algn="l" defTabSz="914400" eaLnBrk="1" fontAlgn="auto" latinLnBrk="0" hangingPunct="1">
            <a:lnSpc>
              <a:spcPct val="100000"/>
            </a:lnSpc>
            <a:spcBef>
              <a:spcPts val="0"/>
            </a:spcBef>
            <a:spcAft>
              <a:spcPts val="0"/>
            </a:spcAft>
            <a:buClrTx/>
            <a:buSzTx/>
            <a:buFontTx/>
            <a:buNone/>
            <a:tabLst/>
            <a:defRPr/>
          </a:pPr>
          <a:r>
            <a:rPr lang="fr-FR" sz="1400" b="0" i="0" u="none" strike="noStrike">
              <a:solidFill>
                <a:schemeClr val="accent1">
                  <a:lumMod val="50000"/>
                </a:schemeClr>
              </a:solidFill>
              <a:effectLst/>
              <a:latin typeface="+mn-lt"/>
              <a:ea typeface="+mn-ea"/>
              <a:cs typeface="+mn-cs"/>
            </a:rPr>
            <a:t>- il y a transfert instantané de la pluie à l'ouvrage de stockage, c'est à dire que les phénomènes</a:t>
          </a:r>
          <a:r>
            <a:rPr lang="fr-FR" sz="1400">
              <a:solidFill>
                <a:schemeClr val="accent1">
                  <a:lumMod val="50000"/>
                </a:schemeClr>
              </a:solidFill>
            </a:rPr>
            <a:t> </a:t>
          </a:r>
          <a:r>
            <a:rPr lang="fr-FR" sz="1400" b="0" i="0" u="none" strike="noStrike">
              <a:solidFill>
                <a:schemeClr val="accent1">
                  <a:lumMod val="50000"/>
                </a:schemeClr>
              </a:solidFill>
              <a:effectLst/>
              <a:latin typeface="+mn-lt"/>
              <a:ea typeface="+mn-ea"/>
              <a:cs typeface="+mn-cs"/>
            </a:rPr>
            <a:t>d'amortissement dus au ruissellement sur le bassin sont négligés ;</a:t>
          </a:r>
          <a:endParaRPr lang="fr-FR" sz="1400">
            <a:solidFill>
              <a:schemeClr val="accent1">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fr-FR" sz="1400">
              <a:solidFill>
                <a:schemeClr val="accent1">
                  <a:lumMod val="50000"/>
                </a:schemeClr>
              </a:solidFill>
            </a:rPr>
            <a:t>- </a:t>
          </a:r>
          <a:r>
            <a:rPr lang="fr-FR" sz="1400" b="0" i="0" u="none" strike="noStrike">
              <a:solidFill>
                <a:schemeClr val="accent1">
                  <a:lumMod val="50000"/>
                </a:schemeClr>
              </a:solidFill>
              <a:effectLst/>
              <a:latin typeface="+mn-lt"/>
              <a:ea typeface="+mn-ea"/>
              <a:cs typeface="+mn-cs"/>
            </a:rPr>
            <a:t>la hauteur de pluie précipitée pour une durée et une période de retour donnée peut être calculée en</a:t>
          </a:r>
          <a:r>
            <a:rPr lang="fr-FR" sz="1400">
              <a:solidFill>
                <a:schemeClr val="accent1">
                  <a:lumMod val="50000"/>
                </a:schemeClr>
              </a:solidFill>
            </a:rPr>
            <a:t> </a:t>
          </a:r>
          <a:r>
            <a:rPr lang="fr-FR" sz="1400" b="0" i="0" u="none" strike="noStrike">
              <a:solidFill>
                <a:schemeClr val="accent1">
                  <a:lumMod val="50000"/>
                </a:schemeClr>
              </a:solidFill>
              <a:effectLst/>
              <a:latin typeface="+mn-lt"/>
              <a:ea typeface="+mn-ea"/>
              <a:cs typeface="+mn-cs"/>
            </a:rPr>
            <a:t>utilisant</a:t>
          </a:r>
          <a:r>
            <a:rPr lang="fr-FR" sz="1400" b="0" i="0" u="none" strike="noStrike" baseline="0">
              <a:solidFill>
                <a:schemeClr val="accent1">
                  <a:lumMod val="50000"/>
                </a:schemeClr>
              </a:solidFill>
              <a:effectLst/>
              <a:latin typeface="+mn-lt"/>
              <a:ea typeface="+mn-ea"/>
              <a:cs typeface="+mn-cs"/>
            </a:rPr>
            <a:t> un ajustement local des courbes d'intensité-durée-fréquence (courbes IDF)</a:t>
          </a:r>
        </a:p>
        <a:p>
          <a:pPr marL="0" marR="0" indent="0" algn="l" defTabSz="914400" eaLnBrk="1" fontAlgn="auto" latinLnBrk="0" hangingPunct="1">
            <a:lnSpc>
              <a:spcPct val="100000"/>
            </a:lnSpc>
            <a:spcBef>
              <a:spcPts val="0"/>
            </a:spcBef>
            <a:spcAft>
              <a:spcPts val="0"/>
            </a:spcAft>
            <a:buClrTx/>
            <a:buSzTx/>
            <a:buFontTx/>
            <a:buNone/>
            <a:tabLst/>
            <a:defRPr/>
          </a:pPr>
          <a:r>
            <a:rPr lang="fr-FR" sz="1400" b="0" i="0" u="none" strike="noStrike" baseline="0">
              <a:solidFill>
                <a:schemeClr val="accent1">
                  <a:lumMod val="50000"/>
                </a:schemeClr>
              </a:solidFill>
              <a:effectLst/>
              <a:latin typeface="+mn-lt"/>
              <a:ea typeface="+mn-ea"/>
              <a:cs typeface="+mn-cs"/>
            </a:rPr>
            <a:t>- </a:t>
          </a:r>
          <a:r>
            <a:rPr lang="fr-FR" sz="1400" b="0" i="0" u="none" strike="noStrike">
              <a:solidFill>
                <a:schemeClr val="accent1">
                  <a:lumMod val="50000"/>
                </a:schemeClr>
              </a:solidFill>
              <a:effectLst/>
              <a:latin typeface="+mn-lt"/>
              <a:ea typeface="+mn-ea"/>
              <a:cs typeface="+mn-cs"/>
            </a:rPr>
            <a:t>l'ouvrage de</a:t>
          </a:r>
          <a:r>
            <a:rPr lang="fr-FR" sz="1400" b="0" i="0" u="none" strike="noStrike" baseline="0">
              <a:solidFill>
                <a:schemeClr val="accent1">
                  <a:lumMod val="50000"/>
                </a:schemeClr>
              </a:solidFill>
              <a:effectLst/>
              <a:latin typeface="+mn-lt"/>
              <a:ea typeface="+mn-ea"/>
              <a:cs typeface="+mn-cs"/>
            </a:rPr>
            <a:t> rétention-restitution</a:t>
          </a:r>
          <a:r>
            <a:rPr lang="fr-FR" sz="1400" b="0" i="0" u="none" strike="noStrike">
              <a:solidFill>
                <a:schemeClr val="accent1">
                  <a:lumMod val="50000"/>
                </a:schemeClr>
              </a:solidFill>
              <a:effectLst/>
              <a:latin typeface="+mn-lt"/>
              <a:ea typeface="+mn-ea"/>
              <a:cs typeface="+mn-cs"/>
            </a:rPr>
            <a:t> est vide au début de l'événement pluvial</a:t>
          </a:r>
          <a:endParaRPr lang="fr-FR" sz="1400">
            <a:solidFill>
              <a:schemeClr val="accent1">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fr-FR" sz="1400" baseline="0">
            <a:solidFill>
              <a:schemeClr val="accent1">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fr-FR" sz="1400" baseline="0">
              <a:solidFill>
                <a:schemeClr val="accent1">
                  <a:lumMod val="50000"/>
                </a:schemeClr>
              </a:solidFill>
            </a:rPr>
            <a:t>La méthode </a:t>
          </a:r>
          <a:r>
            <a:rPr lang="fr-FR" sz="1400" b="0" i="0" u="none" strike="noStrike" baseline="0" smtClean="0">
              <a:solidFill>
                <a:schemeClr val="accent1">
                  <a:lumMod val="50000"/>
                </a:schemeClr>
              </a:solidFill>
              <a:latin typeface="+mn-lt"/>
              <a:ea typeface="+mn-ea"/>
              <a:cs typeface="+mn-cs"/>
            </a:rPr>
            <a:t>ne peut etre utilisée que pour des projets dont la surface active (surface contributive nette) est inférieure à 1 ha. </a:t>
          </a:r>
          <a:r>
            <a:rPr lang="fr-FR" sz="1400" b="0" i="0" baseline="0">
              <a:solidFill>
                <a:schemeClr val="accent1">
                  <a:lumMod val="50000"/>
                </a:schemeClr>
              </a:solidFill>
              <a:effectLst/>
              <a:latin typeface="+mn-lt"/>
              <a:ea typeface="+mn-ea"/>
              <a:cs typeface="+mn-cs"/>
            </a:rPr>
            <a:t>Elle ne prend en compte que les eaux de pluie qui tombent sur la/les parcelles concernées</a:t>
          </a:r>
        </a:p>
        <a:p>
          <a:pPr marL="0" marR="0" indent="0" algn="l" defTabSz="914400" eaLnBrk="1" fontAlgn="auto" latinLnBrk="0" hangingPunct="1">
            <a:lnSpc>
              <a:spcPct val="100000"/>
            </a:lnSpc>
            <a:spcBef>
              <a:spcPts val="0"/>
            </a:spcBef>
            <a:spcAft>
              <a:spcPts val="0"/>
            </a:spcAft>
            <a:buClrTx/>
            <a:buSzTx/>
            <a:buFontTx/>
            <a:buNone/>
            <a:tabLst/>
            <a:defRPr/>
          </a:pPr>
          <a:endParaRPr lang="fr-FR" sz="1400" b="0" i="0" baseline="0">
            <a:solidFill>
              <a:schemeClr val="accent1">
                <a:lumMod val="50000"/>
              </a:schemeClr>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fr-FR" sz="1400" b="0" i="0" baseline="0">
              <a:solidFill>
                <a:schemeClr val="accent1">
                  <a:lumMod val="50000"/>
                </a:schemeClr>
              </a:solidFill>
              <a:effectLst/>
              <a:latin typeface="+mn-lt"/>
              <a:ea typeface="+mn-ea"/>
              <a:cs typeface="+mn-cs"/>
            </a:rPr>
            <a:t>Dans certains cas, il faudra d'abord calculer le débit de fuite règlementaire applicable selon la taille du projet. Il faudra alors préalablement multiplier la valeur de l/s/ha pour l'emprise totale du projet (en ha), puis renseigner la valeur dans le tableau. Pour rappel: 1ha = 10 000 m2</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514350</xdr:colOff>
      <xdr:row>6</xdr:row>
      <xdr:rowOff>76201</xdr:rowOff>
    </xdr:from>
    <xdr:to>
      <xdr:col>2</xdr:col>
      <xdr:colOff>438150</xdr:colOff>
      <xdr:row>13</xdr:row>
      <xdr:rowOff>138711</xdr:rowOff>
    </xdr:to>
    <xdr:pic>
      <xdr:nvPicPr>
        <xdr:cNvPr id="2" name="Image 1"/>
        <xdr:cNvPicPr>
          <a:picLocks noChangeAspect="1"/>
        </xdr:cNvPicPr>
      </xdr:nvPicPr>
      <xdr:blipFill>
        <a:blip xmlns:r="http://schemas.openxmlformats.org/officeDocument/2006/relationships" r:embed="rId1"/>
        <a:stretch>
          <a:fillRect/>
        </a:stretch>
      </xdr:blipFill>
      <xdr:spPr>
        <a:xfrm>
          <a:off x="514350" y="266701"/>
          <a:ext cx="2038350" cy="1510310"/>
        </a:xfrm>
        <a:prstGeom prst="rect">
          <a:avLst/>
        </a:prstGeom>
      </xdr:spPr>
    </xdr:pic>
    <xdr:clientData/>
  </xdr:twoCellAnchor>
  <xdr:twoCellAnchor>
    <xdr:from>
      <xdr:col>2</xdr:col>
      <xdr:colOff>723900</xdr:colOff>
      <xdr:row>3</xdr:row>
      <xdr:rowOff>66675</xdr:rowOff>
    </xdr:from>
    <xdr:to>
      <xdr:col>15</xdr:col>
      <xdr:colOff>552449</xdr:colOff>
      <xdr:row>10</xdr:row>
      <xdr:rowOff>66675</xdr:rowOff>
    </xdr:to>
    <xdr:sp macro="" textlink="">
      <xdr:nvSpPr>
        <xdr:cNvPr id="3" name="ZoneTexte 2"/>
        <xdr:cNvSpPr txBox="1"/>
      </xdr:nvSpPr>
      <xdr:spPr>
        <a:xfrm>
          <a:off x="2838450" y="638175"/>
          <a:ext cx="12668249" cy="143827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FR" sz="1400"/>
            <a:t>Exemple</a:t>
          </a:r>
          <a:r>
            <a:rPr lang="fr-FR" sz="1400" baseline="0"/>
            <a:t> de calcul pour un projet occupant une surface totale de 1500 m2 (0,15 ha), dont le débit de fuite maximum établi par la commune est de 15 l/s/ha pour tout projet.</a:t>
          </a:r>
        </a:p>
        <a:p>
          <a:pPr algn="l"/>
          <a:r>
            <a:rPr lang="fr-FR" sz="1400" baseline="0"/>
            <a:t>Le débit de fuite maximum du projet sera = 0,15 * 15 = 2,25 l/s</a:t>
          </a:r>
        </a:p>
        <a:p>
          <a:pPr algn="l"/>
          <a:r>
            <a:rPr lang="fr-FR" sz="1400" baseline="0"/>
            <a:t>Répartition des surfaces:</a:t>
          </a:r>
        </a:p>
        <a:p>
          <a:pPr algn="l"/>
          <a:r>
            <a:rPr lang="fr-FR" sz="1400" baseline="0"/>
            <a:t>- Toiture en tuile: 200 m2</a:t>
          </a:r>
        </a:p>
        <a:p>
          <a:pPr algn="l"/>
          <a:r>
            <a:rPr lang="fr-FR" sz="1400" baseline="0"/>
            <a:t>- Voie d'accès bitumée + parking extérieur: 550 m2</a:t>
          </a:r>
        </a:p>
        <a:p>
          <a:pPr algn="l"/>
          <a:r>
            <a:rPr lang="fr-FR" sz="1400" baseline="0"/>
            <a:t>- Le reste du tenement n'a pas été artificialisé, ou bien a été destiné à la création d'espaces verts</a:t>
          </a:r>
        </a:p>
      </xdr:txBody>
    </xdr:sp>
    <xdr:clientData/>
  </xdr:twoCellAnchor>
  <xdr:twoCellAnchor>
    <xdr:from>
      <xdr:col>2</xdr:col>
      <xdr:colOff>723900</xdr:colOff>
      <xdr:row>1</xdr:row>
      <xdr:rowOff>57151</xdr:rowOff>
    </xdr:from>
    <xdr:to>
      <xdr:col>15</xdr:col>
      <xdr:colOff>581025</xdr:colOff>
      <xdr:row>2</xdr:row>
      <xdr:rowOff>142875</xdr:rowOff>
    </xdr:to>
    <xdr:sp macro="" textlink="">
      <xdr:nvSpPr>
        <xdr:cNvPr id="4" name="ZoneTexte 3"/>
        <xdr:cNvSpPr txBox="1"/>
      </xdr:nvSpPr>
      <xdr:spPr>
        <a:xfrm>
          <a:off x="2838450" y="247651"/>
          <a:ext cx="12696825" cy="276224"/>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FR" sz="1400" b="1"/>
            <a:t>EXEMPLE DE CALCUL</a:t>
          </a:r>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80"/>
  <sheetViews>
    <sheetView tabSelected="1" workbookViewId="0">
      <selection activeCell="E10" sqref="E10"/>
    </sheetView>
  </sheetViews>
  <sheetFormatPr baseColWidth="10" defaultRowHeight="15" x14ac:dyDescent="0.25"/>
  <cols>
    <col min="1" max="2" width="15.85546875" customWidth="1"/>
    <col min="4" max="4" width="29.85546875" customWidth="1"/>
    <col min="5" max="5" width="13.42578125" customWidth="1"/>
    <col min="6" max="6" width="14.85546875" customWidth="1"/>
    <col min="7" max="7" width="3.140625" customWidth="1"/>
    <col min="8" max="8" width="28.5703125" customWidth="1"/>
    <col min="9" max="9" width="15" customWidth="1"/>
    <col min="10" max="10" width="13.42578125" customWidth="1"/>
    <col min="11" max="11" width="4.28515625" customWidth="1"/>
    <col min="12" max="12" width="17" customWidth="1"/>
    <col min="13" max="13" width="16" customWidth="1"/>
    <col min="14" max="14" width="14.140625" customWidth="1"/>
  </cols>
  <sheetData>
    <row r="2" spans="2:14" ht="18.75" x14ac:dyDescent="0.3">
      <c r="D2" s="65" t="s">
        <v>21</v>
      </c>
      <c r="E2" s="66"/>
      <c r="F2" s="67"/>
    </row>
    <row r="3" spans="2:14" ht="15.75" x14ac:dyDescent="0.25">
      <c r="D3" s="68" t="s">
        <v>20</v>
      </c>
      <c r="E3" s="69"/>
      <c r="F3" s="70"/>
    </row>
    <row r="6" spans="2:14" ht="15.75" x14ac:dyDescent="0.25">
      <c r="D6" s="59" t="s">
        <v>7</v>
      </c>
      <c r="E6" s="60"/>
      <c r="F6" s="60"/>
      <c r="G6" s="60"/>
      <c r="H6" s="60"/>
      <c r="I6" s="60"/>
      <c r="J6" s="61"/>
      <c r="L6" s="59" t="s">
        <v>14</v>
      </c>
      <c r="M6" s="60"/>
      <c r="N6" s="61"/>
    </row>
    <row r="7" spans="2:14" x14ac:dyDescent="0.25">
      <c r="C7" s="12"/>
      <c r="L7" s="2" t="s">
        <v>9</v>
      </c>
      <c r="M7" s="2"/>
      <c r="N7" s="3">
        <f>IF(E21&gt;10000,"erreur",60*I15/E21)</f>
        <v>0.10434782608695652</v>
      </c>
    </row>
    <row r="8" spans="2:14" ht="30" x14ac:dyDescent="0.25">
      <c r="D8" s="62" t="s">
        <v>0</v>
      </c>
      <c r="E8" s="63"/>
      <c r="F8" s="64"/>
      <c r="H8" s="62" t="s">
        <v>3</v>
      </c>
      <c r="I8" s="63"/>
      <c r="J8" s="64"/>
      <c r="L8" s="10" t="s">
        <v>10</v>
      </c>
      <c r="M8" s="14">
        <f>IF(N7="Erreur","Méthode non adaptée",1.05*10*(-I12*N7/(1+I12))*((N7/(I11*(1+I12)))^(1/I12))*(E21/10000))</f>
        <v>49.109713490706149</v>
      </c>
    </row>
    <row r="9" spans="2:14" ht="15.75" x14ac:dyDescent="0.25">
      <c r="B9" s="28"/>
      <c r="D9" s="19" t="s">
        <v>11</v>
      </c>
      <c r="E9" s="17">
        <v>3500</v>
      </c>
      <c r="F9" s="20"/>
      <c r="H9" s="19" t="s">
        <v>4</v>
      </c>
      <c r="I9" s="17">
        <v>10</v>
      </c>
      <c r="J9" s="24"/>
      <c r="L9" s="5"/>
      <c r="M9" s="40"/>
    </row>
    <row r="10" spans="2:14" x14ac:dyDescent="0.25">
      <c r="D10" s="19" t="s">
        <v>12</v>
      </c>
      <c r="E10" s="17">
        <v>3</v>
      </c>
      <c r="F10" s="20"/>
      <c r="H10" s="19" t="s">
        <v>27</v>
      </c>
      <c r="I10" s="11"/>
      <c r="J10" s="20"/>
    </row>
    <row r="11" spans="2:14" x14ac:dyDescent="0.25">
      <c r="D11" s="21"/>
      <c r="E11" s="7"/>
      <c r="F11" s="20"/>
      <c r="H11" s="23" t="s">
        <v>5</v>
      </c>
      <c r="I11" s="8">
        <f>IF(I9&lt;11,9.332,IF(I9&lt;21,10.599,IF(I9&lt;31,11.315,"Excessif")))</f>
        <v>9.3320000000000007</v>
      </c>
      <c r="J11" s="20"/>
    </row>
    <row r="12" spans="2:14" ht="30" x14ac:dyDescent="0.25">
      <c r="B12" s="13" t="s">
        <v>15</v>
      </c>
      <c r="D12" s="87" t="s">
        <v>19</v>
      </c>
      <c r="E12" s="87" t="s">
        <v>1</v>
      </c>
      <c r="F12" s="22" t="s">
        <v>18</v>
      </c>
      <c r="H12" s="34" t="s">
        <v>6</v>
      </c>
      <c r="I12" s="35">
        <f>IF(I9&lt;11,-0.698,IF(I9&lt;21,-0.701,IF(I9&lt;31,-0.702,"Excessif")))</f>
        <v>-0.69799999999999995</v>
      </c>
      <c r="J12" s="27"/>
    </row>
    <row r="13" spans="2:14" x14ac:dyDescent="0.25">
      <c r="D13" s="30" t="s">
        <v>24</v>
      </c>
      <c r="E13" s="18">
        <v>850</v>
      </c>
      <c r="F13" s="32">
        <v>0.9</v>
      </c>
      <c r="G13" s="6"/>
      <c r="H13" s="8"/>
      <c r="I13" s="8"/>
      <c r="J13" s="7"/>
    </row>
    <row r="14" spans="2:14" x14ac:dyDescent="0.25">
      <c r="D14" s="30" t="s">
        <v>22</v>
      </c>
      <c r="E14" s="18">
        <v>0</v>
      </c>
      <c r="F14" s="32">
        <v>0.7</v>
      </c>
      <c r="G14" s="29"/>
      <c r="H14" s="62" t="s">
        <v>33</v>
      </c>
      <c r="I14" s="63"/>
      <c r="J14" s="64"/>
    </row>
    <row r="15" spans="2:14" ht="30" x14ac:dyDescent="0.25">
      <c r="D15" s="31" t="s">
        <v>26</v>
      </c>
      <c r="E15" s="17">
        <v>750</v>
      </c>
      <c r="F15" s="33">
        <v>0.9</v>
      </c>
      <c r="G15" s="6"/>
      <c r="H15" s="76" t="s">
        <v>13</v>
      </c>
      <c r="I15" s="17">
        <v>3</v>
      </c>
      <c r="J15" s="77"/>
      <c r="K15" s="4"/>
    </row>
    <row r="16" spans="2:14" x14ac:dyDescent="0.25">
      <c r="D16" s="36" t="s">
        <v>23</v>
      </c>
      <c r="E16" s="17">
        <v>0</v>
      </c>
      <c r="F16" s="33">
        <v>0.8</v>
      </c>
      <c r="G16" s="29"/>
      <c r="H16" s="78"/>
      <c r="I16" s="46"/>
      <c r="J16" s="24"/>
      <c r="K16" s="4"/>
    </row>
    <row r="17" spans="4:17" ht="30" x14ac:dyDescent="0.25">
      <c r="D17" s="31" t="s">
        <v>25</v>
      </c>
      <c r="E17" s="17">
        <v>0</v>
      </c>
      <c r="F17" s="33">
        <v>0.9</v>
      </c>
      <c r="G17" s="29"/>
      <c r="H17" s="79" t="s">
        <v>32</v>
      </c>
      <c r="I17" s="7"/>
      <c r="J17" s="20"/>
      <c r="K17" s="7"/>
      <c r="L17" s="7"/>
    </row>
    <row r="18" spans="4:17" x14ac:dyDescent="0.25">
      <c r="D18" s="31" t="s">
        <v>28</v>
      </c>
      <c r="E18" s="17">
        <v>0</v>
      </c>
      <c r="F18" s="33">
        <v>0.5</v>
      </c>
      <c r="G18" s="37"/>
      <c r="H18" s="21"/>
      <c r="I18" s="56" t="s">
        <v>36</v>
      </c>
      <c r="J18" s="57"/>
      <c r="K18" s="11"/>
      <c r="L18" s="11"/>
    </row>
    <row r="19" spans="4:17" x14ac:dyDescent="0.25">
      <c r="D19" s="84" t="s">
        <v>29</v>
      </c>
      <c r="E19" s="46">
        <f>E9-E13-E14-E15-E16-E17-E18</f>
        <v>1900</v>
      </c>
      <c r="F19" s="33" t="str">
        <f>IF(E10&lt;6,"0,15","0,25")</f>
        <v>0,15</v>
      </c>
      <c r="G19" s="6"/>
      <c r="H19" s="21" t="s">
        <v>34</v>
      </c>
      <c r="I19" s="44" t="s">
        <v>30</v>
      </c>
      <c r="J19" s="20"/>
      <c r="K19" s="39"/>
      <c r="L19" s="7"/>
    </row>
    <row r="20" spans="4:17" ht="15" customHeight="1" x14ac:dyDescent="0.25">
      <c r="D20" s="23"/>
      <c r="E20" s="9"/>
      <c r="F20" s="24"/>
      <c r="H20" s="52" t="s">
        <v>35</v>
      </c>
      <c r="I20" s="45" t="s">
        <v>31</v>
      </c>
      <c r="J20" s="20"/>
      <c r="K20" s="7"/>
      <c r="L20" s="7"/>
      <c r="Q20" s="41"/>
    </row>
    <row r="21" spans="4:17" x14ac:dyDescent="0.25">
      <c r="D21" s="23" t="s">
        <v>8</v>
      </c>
      <c r="E21" s="8">
        <f>E9*E22</f>
        <v>1725</v>
      </c>
      <c r="F21" s="25" t="str">
        <f>IF(E21&gt;10000,"Excessive","")</f>
        <v/>
      </c>
      <c r="H21" s="53"/>
      <c r="I21" s="54"/>
      <c r="J21" s="43"/>
      <c r="K21" s="7"/>
      <c r="L21" s="7"/>
    </row>
    <row r="22" spans="4:17" ht="30" customHeight="1" x14ac:dyDescent="0.25">
      <c r="D22" s="76" t="s">
        <v>2</v>
      </c>
      <c r="E22" s="83">
        <f>(E13/E9*F13)+(E14/E9*F14)+(E15/E9*F15)+(E16/E9*F16)+(E17/E9*F17)+(E18/E9*F18)+(E19/E9*F19)</f>
        <v>0.49285714285714283</v>
      </c>
      <c r="F22" s="24"/>
      <c r="H22" s="55" t="s">
        <v>37</v>
      </c>
      <c r="I22" s="56"/>
      <c r="J22" s="57"/>
      <c r="K22" s="48"/>
      <c r="L22" s="48"/>
    </row>
    <row r="23" spans="4:17" x14ac:dyDescent="0.25">
      <c r="D23" s="85"/>
      <c r="E23" s="86"/>
      <c r="F23" s="26"/>
      <c r="H23" s="80"/>
      <c r="I23" s="81"/>
      <c r="J23" s="82"/>
      <c r="K23" s="7"/>
      <c r="L23" s="7"/>
    </row>
    <row r="24" spans="4:17" ht="36" customHeight="1" x14ac:dyDescent="0.25">
      <c r="D24" s="6"/>
      <c r="E24" s="6"/>
      <c r="F24" s="6"/>
    </row>
    <row r="25" spans="4:17" ht="19.5" customHeight="1" x14ac:dyDescent="0.25"/>
    <row r="27" spans="4:17" ht="30" customHeight="1" x14ac:dyDescent="0.25"/>
    <row r="30" spans="4:17" x14ac:dyDescent="0.25">
      <c r="M30" s="42"/>
      <c r="N30" s="42"/>
    </row>
    <row r="31" spans="4:17" ht="20.25" customHeight="1" x14ac:dyDescent="0.25"/>
    <row r="33" spans="4:8" x14ac:dyDescent="0.25">
      <c r="G33" s="1"/>
      <c r="H33" s="1"/>
    </row>
    <row r="34" spans="4:8" x14ac:dyDescent="0.25">
      <c r="D34" s="15" t="s">
        <v>16</v>
      </c>
      <c r="E34" s="16" t="e">
        <f>(I15/1000)/(0.8*SQRT(2*9.81*I16))</f>
        <v>#DIV/0!</v>
      </c>
      <c r="F34" s="1"/>
      <c r="G34" s="1"/>
      <c r="H34" s="1"/>
    </row>
    <row r="35" spans="4:8" x14ac:dyDescent="0.25">
      <c r="D35" s="9"/>
      <c r="F35" s="1"/>
      <c r="G35" s="1"/>
      <c r="H35" s="1"/>
    </row>
    <row r="36" spans="4:8" x14ac:dyDescent="0.25">
      <c r="F36" s="1"/>
      <c r="G36" s="1"/>
      <c r="H36" s="1"/>
    </row>
    <row r="37" spans="4:8" x14ac:dyDescent="0.25">
      <c r="F37" s="1"/>
      <c r="G37" s="1"/>
      <c r="H37" s="1"/>
    </row>
    <row r="38" spans="4:8" x14ac:dyDescent="0.25">
      <c r="F38" s="1"/>
      <c r="G38" s="1"/>
      <c r="H38" s="1"/>
    </row>
    <row r="39" spans="4:8" x14ac:dyDescent="0.25">
      <c r="D39" s="1"/>
      <c r="E39" s="58"/>
      <c r="F39" s="58"/>
      <c r="G39" s="1"/>
      <c r="H39" s="1"/>
    </row>
    <row r="40" spans="4:8" x14ac:dyDescent="0.25">
      <c r="D40" s="1"/>
      <c r="E40" s="1"/>
      <c r="F40" s="1"/>
      <c r="G40" s="1"/>
      <c r="H40" s="1"/>
    </row>
    <row r="41" spans="4:8" x14ac:dyDescent="0.25">
      <c r="D41" s="1"/>
      <c r="E41" s="1"/>
      <c r="F41" s="1"/>
      <c r="G41" s="1"/>
      <c r="H41" s="1"/>
    </row>
    <row r="42" spans="4:8" x14ac:dyDescent="0.25">
      <c r="D42" s="1"/>
      <c r="E42" s="1"/>
      <c r="F42" s="1"/>
      <c r="G42" s="1"/>
      <c r="H42" s="1"/>
    </row>
    <row r="43" spans="4:8" x14ac:dyDescent="0.25">
      <c r="D43" s="1"/>
      <c r="E43" s="1"/>
      <c r="F43" s="1"/>
      <c r="G43" s="1"/>
      <c r="H43" s="1"/>
    </row>
    <row r="44" spans="4:8" x14ac:dyDescent="0.25">
      <c r="D44" s="1"/>
      <c r="E44" s="1"/>
      <c r="F44" s="1"/>
      <c r="G44" s="1"/>
      <c r="H44" s="1"/>
    </row>
    <row r="45" spans="4:8" x14ac:dyDescent="0.25">
      <c r="F45" s="1"/>
      <c r="G45" s="1"/>
      <c r="H45" s="1"/>
    </row>
    <row r="46" spans="4:8" x14ac:dyDescent="0.25">
      <c r="F46" s="1"/>
      <c r="G46" s="1"/>
      <c r="H46" s="1"/>
    </row>
    <row r="47" spans="4:8" x14ac:dyDescent="0.25">
      <c r="F47" s="1"/>
      <c r="G47" s="1"/>
      <c r="H47" s="1"/>
    </row>
    <row r="48" spans="4:8" x14ac:dyDescent="0.25">
      <c r="F48" s="1"/>
      <c r="G48" s="1"/>
      <c r="H48" s="1"/>
    </row>
    <row r="49" spans="6:8" x14ac:dyDescent="0.25">
      <c r="F49" s="1"/>
      <c r="G49" s="1"/>
      <c r="H49" s="1"/>
    </row>
    <row r="50" spans="6:8" x14ac:dyDescent="0.25">
      <c r="F50" s="1"/>
      <c r="G50" s="1"/>
      <c r="H50" s="1"/>
    </row>
    <row r="51" spans="6:8" x14ac:dyDescent="0.25">
      <c r="F51" s="1"/>
      <c r="G51" s="1"/>
      <c r="H51" s="1"/>
    </row>
    <row r="52" spans="6:8" x14ac:dyDescent="0.25">
      <c r="F52" s="1"/>
      <c r="G52" s="1"/>
      <c r="H52" s="1"/>
    </row>
    <row r="53" spans="6:8" x14ac:dyDescent="0.25">
      <c r="F53" s="1"/>
      <c r="G53" s="1"/>
      <c r="H53" s="1"/>
    </row>
    <row r="54" spans="6:8" x14ac:dyDescent="0.25">
      <c r="F54" s="1"/>
      <c r="G54" s="1"/>
      <c r="H54" s="1"/>
    </row>
    <row r="55" spans="6:8" x14ac:dyDescent="0.25">
      <c r="F55" s="1"/>
      <c r="G55" s="1"/>
      <c r="H55" s="1"/>
    </row>
    <row r="56" spans="6:8" x14ac:dyDescent="0.25">
      <c r="F56" s="1"/>
      <c r="G56" s="1"/>
      <c r="H56" s="1"/>
    </row>
    <row r="57" spans="6:8" x14ac:dyDescent="0.25">
      <c r="F57" s="1"/>
      <c r="G57" s="1"/>
      <c r="H57" s="1"/>
    </row>
    <row r="58" spans="6:8" x14ac:dyDescent="0.25">
      <c r="F58" s="1"/>
      <c r="G58" s="1"/>
      <c r="H58" s="1"/>
    </row>
    <row r="59" spans="6:8" x14ac:dyDescent="0.25">
      <c r="F59" s="1"/>
      <c r="G59" s="1"/>
      <c r="H59" s="1"/>
    </row>
    <row r="60" spans="6:8" x14ac:dyDescent="0.25">
      <c r="F60" s="1"/>
      <c r="G60" s="1"/>
    </row>
    <row r="61" spans="6:8" x14ac:dyDescent="0.25">
      <c r="F61" s="1"/>
      <c r="G61" s="1"/>
    </row>
    <row r="62" spans="6:8" x14ac:dyDescent="0.25">
      <c r="F62" s="1"/>
      <c r="G62" s="1"/>
    </row>
    <row r="63" spans="6:8" x14ac:dyDescent="0.25">
      <c r="F63" s="1"/>
      <c r="G63" s="1"/>
    </row>
    <row r="64" spans="6:8" x14ac:dyDescent="0.25">
      <c r="F64" s="1"/>
      <c r="G64" s="1"/>
    </row>
    <row r="65" spans="6:7" x14ac:dyDescent="0.25">
      <c r="F65" s="1"/>
      <c r="G65" s="1"/>
    </row>
    <row r="66" spans="6:7" x14ac:dyDescent="0.25">
      <c r="F66" s="1"/>
      <c r="G66" s="1"/>
    </row>
    <row r="67" spans="6:7" x14ac:dyDescent="0.25">
      <c r="F67" s="1"/>
      <c r="G67" s="1"/>
    </row>
    <row r="68" spans="6:7" x14ac:dyDescent="0.25">
      <c r="F68" s="1"/>
      <c r="G68" s="1"/>
    </row>
    <row r="69" spans="6:7" x14ac:dyDescent="0.25">
      <c r="F69" s="1"/>
      <c r="G69" s="1"/>
    </row>
    <row r="70" spans="6:7" x14ac:dyDescent="0.25">
      <c r="F70" s="1"/>
      <c r="G70" s="1"/>
    </row>
    <row r="71" spans="6:7" x14ac:dyDescent="0.25">
      <c r="F71" s="1"/>
      <c r="G71" s="1"/>
    </row>
    <row r="72" spans="6:7" x14ac:dyDescent="0.25">
      <c r="F72" s="1"/>
      <c r="G72" s="1"/>
    </row>
    <row r="73" spans="6:7" x14ac:dyDescent="0.25">
      <c r="F73" s="1"/>
      <c r="G73" s="1"/>
    </row>
    <row r="74" spans="6:7" x14ac:dyDescent="0.25">
      <c r="F74" s="1"/>
      <c r="G74" s="1"/>
    </row>
    <row r="75" spans="6:7" x14ac:dyDescent="0.25">
      <c r="F75" s="1"/>
      <c r="G75" s="1"/>
    </row>
    <row r="76" spans="6:7" x14ac:dyDescent="0.25">
      <c r="F76" s="1"/>
      <c r="G76" s="1"/>
    </row>
    <row r="77" spans="6:7" x14ac:dyDescent="0.25">
      <c r="F77" s="1"/>
      <c r="G77" s="1"/>
    </row>
    <row r="78" spans="6:7" x14ac:dyDescent="0.25">
      <c r="F78" s="1"/>
      <c r="G78" s="1"/>
    </row>
    <row r="79" spans="6:7" x14ac:dyDescent="0.25">
      <c r="F79" s="1"/>
      <c r="G79" s="1"/>
    </row>
    <row r="80" spans="6:7" x14ac:dyDescent="0.25">
      <c r="F80" s="1"/>
      <c r="G80" s="1"/>
    </row>
  </sheetData>
  <sheetProtection password="90E3" sheet="1" selectLockedCells="1"/>
  <mergeCells count="10">
    <mergeCell ref="E39:F39"/>
    <mergeCell ref="L6:N6"/>
    <mergeCell ref="H14:J14"/>
    <mergeCell ref="D2:F2"/>
    <mergeCell ref="D3:F3"/>
    <mergeCell ref="D8:F8"/>
    <mergeCell ref="H8:J8"/>
    <mergeCell ref="D6:J6"/>
    <mergeCell ref="I18:J18"/>
    <mergeCell ref="H22:J23"/>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L4"/>
  <sheetViews>
    <sheetView workbookViewId="0">
      <selection activeCell="Q28" sqref="Q28"/>
    </sheetView>
  </sheetViews>
  <sheetFormatPr baseColWidth="10" defaultRowHeight="15" x14ac:dyDescent="0.25"/>
  <sheetData>
    <row r="4" spans="2:12" ht="18.75" x14ac:dyDescent="0.3">
      <c r="B4" s="71" t="s">
        <v>17</v>
      </c>
      <c r="C4" s="72"/>
      <c r="D4" s="72"/>
      <c r="E4" s="72"/>
      <c r="F4" s="72"/>
      <c r="G4" s="72"/>
      <c r="H4" s="72"/>
      <c r="I4" s="72"/>
      <c r="J4" s="72"/>
      <c r="K4" s="72"/>
      <c r="L4" s="73"/>
    </row>
  </sheetData>
  <sheetProtection password="90E3" sheet="1" objects="1" scenarios="1" selectLockedCells="1"/>
  <mergeCells count="1">
    <mergeCell ref="B4:L4"/>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7:Q86"/>
  <sheetViews>
    <sheetView zoomScaleNormal="100" workbookViewId="0">
      <selection activeCell="I21" sqref="I21"/>
    </sheetView>
  </sheetViews>
  <sheetFormatPr baseColWidth="10" defaultRowHeight="15" x14ac:dyDescent="0.25"/>
  <cols>
    <col min="1" max="2" width="15.85546875" customWidth="1"/>
    <col min="4" max="4" width="29.85546875" customWidth="1"/>
    <col min="5" max="5" width="13.42578125" customWidth="1"/>
    <col min="6" max="6" width="14.85546875" customWidth="1"/>
    <col min="7" max="7" width="3.140625" customWidth="1"/>
    <col min="8" max="8" width="28.5703125" customWidth="1"/>
    <col min="9" max="9" width="15" customWidth="1"/>
    <col min="10" max="10" width="13.42578125" customWidth="1"/>
    <col min="11" max="11" width="4.28515625" customWidth="1"/>
    <col min="12" max="12" width="17" customWidth="1"/>
    <col min="13" max="13" width="16" customWidth="1"/>
    <col min="14" max="14" width="14.140625" customWidth="1"/>
  </cols>
  <sheetData>
    <row r="7" spans="2:14" ht="18.75" x14ac:dyDescent="0.3">
      <c r="D7" s="74"/>
      <c r="E7" s="74"/>
      <c r="F7" s="74"/>
    </row>
    <row r="8" spans="2:14" ht="18.75" x14ac:dyDescent="0.3">
      <c r="D8" s="50"/>
      <c r="E8" s="50"/>
      <c r="F8" s="50"/>
    </row>
    <row r="9" spans="2:14" ht="15.75" x14ac:dyDescent="0.25">
      <c r="D9" s="75"/>
      <c r="E9" s="75"/>
      <c r="F9" s="75"/>
    </row>
    <row r="12" spans="2:14" ht="15.75" x14ac:dyDescent="0.25">
      <c r="D12" s="59" t="s">
        <v>7</v>
      </c>
      <c r="E12" s="60"/>
      <c r="F12" s="60"/>
      <c r="G12" s="60"/>
      <c r="H12" s="60"/>
      <c r="I12" s="60"/>
      <c r="J12" s="61"/>
      <c r="L12" s="59" t="s">
        <v>14</v>
      </c>
      <c r="M12" s="60"/>
      <c r="N12" s="61"/>
    </row>
    <row r="13" spans="2:14" x14ac:dyDescent="0.25">
      <c r="C13" s="12"/>
      <c r="L13" s="2" t="s">
        <v>9</v>
      </c>
      <c r="M13" s="2"/>
      <c r="N13" s="3">
        <f>IF(E27&gt;10000,"erreur",60*I21/E27)</f>
        <v>0.17142857142857146</v>
      </c>
    </row>
    <row r="14" spans="2:14" ht="30" x14ac:dyDescent="0.25">
      <c r="D14" s="62" t="s">
        <v>0</v>
      </c>
      <c r="E14" s="63"/>
      <c r="F14" s="64"/>
      <c r="H14" s="62" t="s">
        <v>3</v>
      </c>
      <c r="I14" s="63"/>
      <c r="J14" s="64"/>
      <c r="L14" s="10" t="s">
        <v>10</v>
      </c>
      <c r="M14" s="14">
        <f>IF(N13="Erreur","Méthode non adaptée",1.05*10*(-I18*N13/(1+I18))*((N13/(I17*(1+I18)))^(1/I18))*(E27/10000))</f>
        <v>18.086162492773404</v>
      </c>
    </row>
    <row r="15" spans="2:14" ht="15.75" x14ac:dyDescent="0.25">
      <c r="B15" s="28"/>
      <c r="D15" s="19" t="s">
        <v>11</v>
      </c>
      <c r="E15" s="17">
        <v>1500</v>
      </c>
      <c r="F15" s="20"/>
      <c r="H15" s="19" t="s">
        <v>4</v>
      </c>
      <c r="I15" s="17">
        <v>10</v>
      </c>
      <c r="J15" s="24"/>
      <c r="L15" s="5"/>
      <c r="M15" s="40"/>
    </row>
    <row r="16" spans="2:14" x14ac:dyDescent="0.25">
      <c r="D16" s="19" t="s">
        <v>12</v>
      </c>
      <c r="E16" s="17">
        <v>4</v>
      </c>
      <c r="F16" s="20"/>
      <c r="H16" s="19" t="s">
        <v>27</v>
      </c>
      <c r="I16" s="11"/>
      <c r="J16" s="20"/>
    </row>
    <row r="17" spans="2:17" x14ac:dyDescent="0.25">
      <c r="D17" s="21"/>
      <c r="E17" s="7"/>
      <c r="F17" s="20"/>
      <c r="H17" s="23" t="s">
        <v>5</v>
      </c>
      <c r="I17" s="8">
        <f>IF(I15&lt;11,9.332,IF(I15&lt;21,10.599,IF(I15&lt;31,11.315,"Excessif")))</f>
        <v>9.3320000000000007</v>
      </c>
      <c r="J17" s="20"/>
    </row>
    <row r="18" spans="2:17" ht="30" x14ac:dyDescent="0.25">
      <c r="B18" s="13" t="s">
        <v>15</v>
      </c>
      <c r="D18" s="87" t="s">
        <v>19</v>
      </c>
      <c r="E18" s="87" t="s">
        <v>1</v>
      </c>
      <c r="F18" s="22" t="s">
        <v>18</v>
      </c>
      <c r="H18" s="34" t="s">
        <v>6</v>
      </c>
      <c r="I18" s="35">
        <f>IF(I15&lt;11,-0.698,IF(I15&lt;21,-0.701,IF(I15&lt;31,-0.702,"Excessif")))</f>
        <v>-0.69799999999999995</v>
      </c>
      <c r="J18" s="27"/>
    </row>
    <row r="19" spans="2:17" x14ac:dyDescent="0.25">
      <c r="D19" s="30" t="s">
        <v>24</v>
      </c>
      <c r="E19" s="18">
        <v>200</v>
      </c>
      <c r="F19" s="32">
        <v>0.9</v>
      </c>
      <c r="G19" s="38"/>
      <c r="H19" s="8"/>
      <c r="I19" s="8"/>
      <c r="J19" s="7"/>
    </row>
    <row r="20" spans="2:17" x14ac:dyDescent="0.25">
      <c r="D20" s="30" t="s">
        <v>22</v>
      </c>
      <c r="E20" s="18">
        <v>0</v>
      </c>
      <c r="F20" s="32">
        <v>0.7</v>
      </c>
      <c r="G20" s="38"/>
      <c r="H20" s="62" t="s">
        <v>33</v>
      </c>
      <c r="I20" s="63"/>
      <c r="J20" s="64"/>
    </row>
    <row r="21" spans="2:17" ht="30" x14ac:dyDescent="0.25">
      <c r="D21" s="31" t="s">
        <v>26</v>
      </c>
      <c r="E21" s="17">
        <v>550</v>
      </c>
      <c r="F21" s="33">
        <v>0.9</v>
      </c>
      <c r="G21" s="38"/>
      <c r="H21" s="76" t="s">
        <v>13</v>
      </c>
      <c r="I21" s="51">
        <v>2.25</v>
      </c>
      <c r="J21" s="77"/>
      <c r="K21" s="4"/>
    </row>
    <row r="22" spans="2:17" x14ac:dyDescent="0.25">
      <c r="D22" s="36" t="s">
        <v>23</v>
      </c>
      <c r="E22" s="17">
        <v>0</v>
      </c>
      <c r="F22" s="33">
        <v>0.8</v>
      </c>
      <c r="G22" s="38"/>
      <c r="H22" s="78"/>
      <c r="I22" s="46"/>
      <c r="J22" s="24"/>
      <c r="K22" s="4"/>
    </row>
    <row r="23" spans="2:17" ht="30" x14ac:dyDescent="0.25">
      <c r="D23" s="31" t="s">
        <v>25</v>
      </c>
      <c r="E23" s="17">
        <v>0</v>
      </c>
      <c r="F23" s="33">
        <v>0.9</v>
      </c>
      <c r="G23" s="38"/>
      <c r="H23" s="79" t="s">
        <v>32</v>
      </c>
      <c r="I23" s="7"/>
      <c r="J23" s="20"/>
      <c r="K23" s="4"/>
    </row>
    <row r="24" spans="2:17" x14ac:dyDescent="0.25">
      <c r="D24" s="31" t="s">
        <v>28</v>
      </c>
      <c r="E24" s="17">
        <v>0</v>
      </c>
      <c r="F24" s="33">
        <v>0.5</v>
      </c>
      <c r="G24" s="38"/>
      <c r="H24" s="21"/>
      <c r="I24" s="56" t="s">
        <v>36</v>
      </c>
      <c r="J24" s="57"/>
      <c r="K24" s="4"/>
    </row>
    <row r="25" spans="2:17" x14ac:dyDescent="0.25">
      <c r="D25" s="84" t="s">
        <v>29</v>
      </c>
      <c r="E25" s="46">
        <f>E15-E19-E20-E21-E22-E23-E24</f>
        <v>750</v>
      </c>
      <c r="F25" s="33" t="str">
        <f>IF(E16&lt;6,"0,15","0,25")</f>
        <v>0,15</v>
      </c>
      <c r="G25" s="38"/>
      <c r="H25" s="21" t="s">
        <v>34</v>
      </c>
      <c r="I25" s="44" t="s">
        <v>30</v>
      </c>
      <c r="J25" s="20"/>
      <c r="K25" s="4"/>
      <c r="L25" s="47"/>
      <c r="M25" s="7"/>
      <c r="N25" s="7"/>
      <c r="O25" s="7"/>
      <c r="P25" s="7"/>
    </row>
    <row r="26" spans="2:17" ht="15" customHeight="1" x14ac:dyDescent="0.25">
      <c r="D26" s="23"/>
      <c r="E26" s="9"/>
      <c r="F26" s="24"/>
      <c r="H26" s="52" t="s">
        <v>35</v>
      </c>
      <c r="I26" s="45" t="s">
        <v>31</v>
      </c>
      <c r="J26" s="20"/>
      <c r="L26" s="7"/>
      <c r="M26" s="7"/>
      <c r="N26" s="11"/>
      <c r="O26" s="11"/>
      <c r="P26" s="11"/>
      <c r="Q26" s="41"/>
    </row>
    <row r="27" spans="2:17" x14ac:dyDescent="0.25">
      <c r="D27" s="23" t="s">
        <v>8</v>
      </c>
      <c r="E27" s="8">
        <f>E15*E28</f>
        <v>787.49999999999989</v>
      </c>
      <c r="F27" s="25" t="str">
        <f>IF(E27&gt;10000,"Excessive","")</f>
        <v/>
      </c>
      <c r="H27" s="53"/>
      <c r="I27" s="54"/>
      <c r="J27" s="43"/>
      <c r="L27" s="7"/>
      <c r="M27" s="7"/>
      <c r="N27" s="44"/>
      <c r="O27" s="39"/>
      <c r="P27" s="7"/>
    </row>
    <row r="28" spans="2:17" ht="30" x14ac:dyDescent="0.25">
      <c r="D28" s="76" t="s">
        <v>2</v>
      </c>
      <c r="E28" s="83">
        <f>(E19/E15*F19)+(E20/E15*F20)+(E21/E15*F21)+(E22/E15*F22)+(E23/E15*F23)+(E24/E15*F24)+(E25/E15*F25)</f>
        <v>0.52499999999999991</v>
      </c>
      <c r="F28" s="24"/>
      <c r="H28" s="55" t="s">
        <v>37</v>
      </c>
      <c r="I28" s="56"/>
      <c r="J28" s="57"/>
      <c r="L28" s="48"/>
      <c r="M28" s="48"/>
      <c r="N28" s="45"/>
      <c r="O28" s="7"/>
      <c r="P28" s="7"/>
    </row>
    <row r="29" spans="2:17" x14ac:dyDescent="0.25">
      <c r="D29" s="85"/>
      <c r="E29" s="86"/>
      <c r="F29" s="26"/>
      <c r="H29" s="80"/>
      <c r="I29" s="81"/>
      <c r="J29" s="82"/>
      <c r="L29" s="49"/>
      <c r="M29" s="49"/>
      <c r="N29" s="11"/>
      <c r="O29" s="7"/>
      <c r="P29" s="7"/>
    </row>
    <row r="30" spans="2:17" ht="36" customHeight="1" x14ac:dyDescent="0.25">
      <c r="D30" s="38"/>
      <c r="E30" s="38"/>
      <c r="F30" s="38"/>
      <c r="L30" s="48"/>
      <c r="M30" s="48"/>
      <c r="N30" s="48"/>
      <c r="O30" s="48"/>
      <c r="P30" s="48"/>
    </row>
    <row r="31" spans="2:17" ht="19.5" customHeight="1" x14ac:dyDescent="0.25">
      <c r="L31" s="7"/>
      <c r="M31" s="7"/>
      <c r="N31" s="7"/>
      <c r="O31" s="7"/>
      <c r="P31" s="7"/>
    </row>
    <row r="33" spans="4:14" ht="30" customHeight="1" x14ac:dyDescent="0.25"/>
    <row r="36" spans="4:14" x14ac:dyDescent="0.25">
      <c r="M36" s="42"/>
      <c r="N36" s="42"/>
    </row>
    <row r="37" spans="4:14" ht="20.25" customHeight="1" x14ac:dyDescent="0.25"/>
    <row r="39" spans="4:14" x14ac:dyDescent="0.25">
      <c r="G39" s="38"/>
      <c r="H39" s="38"/>
    </row>
    <row r="40" spans="4:14" x14ac:dyDescent="0.25">
      <c r="D40" s="15" t="s">
        <v>16</v>
      </c>
      <c r="E40" s="16" t="e">
        <f>(I21/1000)/(0.8*SQRT(2*9.81*I22))</f>
        <v>#DIV/0!</v>
      </c>
      <c r="F40" s="38"/>
      <c r="G40" s="38"/>
      <c r="H40" s="38"/>
    </row>
    <row r="41" spans="4:14" x14ac:dyDescent="0.25">
      <c r="D41" s="9"/>
      <c r="F41" s="38"/>
      <c r="G41" s="38"/>
      <c r="H41" s="38"/>
    </row>
    <row r="42" spans="4:14" x14ac:dyDescent="0.25">
      <c r="F42" s="38"/>
      <c r="G42" s="38"/>
      <c r="H42" s="38"/>
    </row>
    <row r="43" spans="4:14" x14ac:dyDescent="0.25">
      <c r="F43" s="38"/>
      <c r="G43" s="38"/>
      <c r="H43" s="38"/>
    </row>
    <row r="44" spans="4:14" x14ac:dyDescent="0.25">
      <c r="F44" s="38"/>
      <c r="G44" s="38"/>
      <c r="H44" s="38"/>
    </row>
    <row r="45" spans="4:14" x14ac:dyDescent="0.25">
      <c r="D45" s="38"/>
      <c r="E45" s="58"/>
      <c r="F45" s="58"/>
      <c r="G45" s="38"/>
      <c r="H45" s="38"/>
    </row>
    <row r="46" spans="4:14" x14ac:dyDescent="0.25">
      <c r="D46" s="38"/>
      <c r="E46" s="38"/>
      <c r="F46" s="38"/>
      <c r="G46" s="38"/>
      <c r="H46" s="38"/>
    </row>
    <row r="47" spans="4:14" x14ac:dyDescent="0.25">
      <c r="D47" s="38"/>
      <c r="E47" s="38"/>
      <c r="F47" s="38"/>
      <c r="G47" s="38"/>
      <c r="H47" s="38"/>
    </row>
    <row r="48" spans="4:14" x14ac:dyDescent="0.25">
      <c r="D48" s="38"/>
      <c r="E48" s="38"/>
      <c r="F48" s="38"/>
      <c r="G48" s="38"/>
      <c r="H48" s="38"/>
    </row>
    <row r="49" spans="4:8" x14ac:dyDescent="0.25">
      <c r="D49" s="38"/>
      <c r="E49" s="38"/>
      <c r="F49" s="38"/>
      <c r="G49" s="38"/>
      <c r="H49" s="38"/>
    </row>
    <row r="50" spans="4:8" x14ac:dyDescent="0.25">
      <c r="D50" s="38"/>
      <c r="E50" s="38"/>
      <c r="F50" s="38"/>
      <c r="G50" s="38"/>
      <c r="H50" s="38"/>
    </row>
    <row r="51" spans="4:8" x14ac:dyDescent="0.25">
      <c r="F51" s="38"/>
      <c r="G51" s="38"/>
      <c r="H51" s="38"/>
    </row>
    <row r="52" spans="4:8" x14ac:dyDescent="0.25">
      <c r="F52" s="38"/>
      <c r="G52" s="38"/>
      <c r="H52" s="38"/>
    </row>
    <row r="53" spans="4:8" x14ac:dyDescent="0.25">
      <c r="F53" s="38"/>
      <c r="G53" s="38"/>
      <c r="H53" s="38"/>
    </row>
    <row r="54" spans="4:8" x14ac:dyDescent="0.25">
      <c r="F54" s="38"/>
      <c r="G54" s="38"/>
      <c r="H54" s="38"/>
    </row>
    <row r="55" spans="4:8" x14ac:dyDescent="0.25">
      <c r="F55" s="38"/>
      <c r="G55" s="38"/>
      <c r="H55" s="38"/>
    </row>
    <row r="56" spans="4:8" x14ac:dyDescent="0.25">
      <c r="F56" s="38"/>
      <c r="G56" s="38"/>
      <c r="H56" s="38"/>
    </row>
    <row r="57" spans="4:8" x14ac:dyDescent="0.25">
      <c r="F57" s="38"/>
      <c r="G57" s="38"/>
      <c r="H57" s="38"/>
    </row>
    <row r="58" spans="4:8" x14ac:dyDescent="0.25">
      <c r="F58" s="38"/>
      <c r="G58" s="38"/>
      <c r="H58" s="38"/>
    </row>
    <row r="59" spans="4:8" x14ac:dyDescent="0.25">
      <c r="F59" s="38"/>
      <c r="G59" s="38"/>
      <c r="H59" s="38"/>
    </row>
    <row r="60" spans="4:8" x14ac:dyDescent="0.25">
      <c r="F60" s="38"/>
      <c r="G60" s="38"/>
      <c r="H60" s="38"/>
    </row>
    <row r="61" spans="4:8" x14ac:dyDescent="0.25">
      <c r="F61" s="38"/>
      <c r="G61" s="38"/>
      <c r="H61" s="38"/>
    </row>
    <row r="62" spans="4:8" x14ac:dyDescent="0.25">
      <c r="F62" s="38"/>
      <c r="G62" s="38"/>
      <c r="H62" s="38"/>
    </row>
    <row r="63" spans="4:8" x14ac:dyDescent="0.25">
      <c r="F63" s="38"/>
      <c r="G63" s="38"/>
      <c r="H63" s="38"/>
    </row>
    <row r="64" spans="4:8" x14ac:dyDescent="0.25">
      <c r="F64" s="38"/>
      <c r="G64" s="38"/>
      <c r="H64" s="38"/>
    </row>
    <row r="65" spans="6:8" x14ac:dyDescent="0.25">
      <c r="F65" s="38"/>
      <c r="G65" s="38"/>
      <c r="H65" s="38"/>
    </row>
    <row r="66" spans="6:8" x14ac:dyDescent="0.25">
      <c r="F66" s="38"/>
      <c r="G66" s="38"/>
    </row>
    <row r="67" spans="6:8" x14ac:dyDescent="0.25">
      <c r="F67" s="38"/>
      <c r="G67" s="38"/>
    </row>
    <row r="68" spans="6:8" x14ac:dyDescent="0.25">
      <c r="F68" s="38"/>
      <c r="G68" s="38"/>
    </row>
    <row r="69" spans="6:8" x14ac:dyDescent="0.25">
      <c r="F69" s="38"/>
      <c r="G69" s="38"/>
    </row>
    <row r="70" spans="6:8" x14ac:dyDescent="0.25">
      <c r="F70" s="38"/>
      <c r="G70" s="38"/>
    </row>
    <row r="71" spans="6:8" x14ac:dyDescent="0.25">
      <c r="F71" s="38"/>
      <c r="G71" s="38"/>
    </row>
    <row r="72" spans="6:8" x14ac:dyDescent="0.25">
      <c r="F72" s="38"/>
      <c r="G72" s="38"/>
    </row>
    <row r="73" spans="6:8" x14ac:dyDescent="0.25">
      <c r="F73" s="38"/>
      <c r="G73" s="38"/>
    </row>
    <row r="74" spans="6:8" x14ac:dyDescent="0.25">
      <c r="F74" s="38"/>
      <c r="G74" s="38"/>
    </row>
    <row r="75" spans="6:8" x14ac:dyDescent="0.25">
      <c r="F75" s="38"/>
      <c r="G75" s="38"/>
    </row>
    <row r="76" spans="6:8" x14ac:dyDescent="0.25">
      <c r="F76" s="38"/>
      <c r="G76" s="38"/>
    </row>
    <row r="77" spans="6:8" x14ac:dyDescent="0.25">
      <c r="F77" s="38"/>
      <c r="G77" s="38"/>
    </row>
    <row r="78" spans="6:8" x14ac:dyDescent="0.25">
      <c r="F78" s="38"/>
      <c r="G78" s="38"/>
    </row>
    <row r="79" spans="6:8" x14ac:dyDescent="0.25">
      <c r="F79" s="38"/>
      <c r="G79" s="38"/>
    </row>
    <row r="80" spans="6:8" x14ac:dyDescent="0.25">
      <c r="F80" s="38"/>
      <c r="G80" s="38"/>
    </row>
    <row r="81" spans="6:7" x14ac:dyDescent="0.25">
      <c r="F81" s="38"/>
      <c r="G81" s="38"/>
    </row>
    <row r="82" spans="6:7" x14ac:dyDescent="0.25">
      <c r="F82" s="38"/>
      <c r="G82" s="38"/>
    </row>
    <row r="83" spans="6:7" x14ac:dyDescent="0.25">
      <c r="F83" s="38"/>
      <c r="G83" s="38"/>
    </row>
    <row r="84" spans="6:7" x14ac:dyDescent="0.25">
      <c r="F84" s="38"/>
      <c r="G84" s="38"/>
    </row>
    <row r="85" spans="6:7" x14ac:dyDescent="0.25">
      <c r="F85" s="38"/>
      <c r="G85" s="38"/>
    </row>
    <row r="86" spans="6:7" x14ac:dyDescent="0.25">
      <c r="F86" s="38"/>
      <c r="G86" s="38"/>
    </row>
  </sheetData>
  <sheetProtection password="90E3" sheet="1" objects="1" scenarios="1" selectLockedCells="1"/>
  <mergeCells count="10">
    <mergeCell ref="D7:F7"/>
    <mergeCell ref="D9:F9"/>
    <mergeCell ref="D12:J12"/>
    <mergeCell ref="I24:J24"/>
    <mergeCell ref="H28:J29"/>
    <mergeCell ref="L12:N12"/>
    <mergeCell ref="D14:F14"/>
    <mergeCell ref="H14:J14"/>
    <mergeCell ref="H20:J20"/>
    <mergeCell ref="E45:F45"/>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Dimensionnement</vt:lpstr>
      <vt:lpstr>Notice explicative</vt:lpstr>
      <vt:lpstr>Exemple d'utilisation</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FERNANDEZ INIGUEZ</dc:creator>
  <cp:lastModifiedBy>Carlos FERNANDEZ INIGUEZ</cp:lastModifiedBy>
  <dcterms:created xsi:type="dcterms:W3CDTF">2022-04-06T14:35:27Z</dcterms:created>
  <dcterms:modified xsi:type="dcterms:W3CDTF">2022-05-30T14:42:17Z</dcterms:modified>
</cp:coreProperties>
</file>