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fernandez\Documents\Docs perso\Gestion des eaux pluviales\Aspects techniques et de gestion\Hydrologie urbaine et dimensionnement\"/>
    </mc:Choice>
  </mc:AlternateContent>
  <bookViews>
    <workbookView xWindow="0" yWindow="0" windowWidth="28800" windowHeight="12330"/>
  </bookViews>
  <sheets>
    <sheet name="Dimensionnement" sheetId="1" r:id="rId1"/>
    <sheet name="Notice explicative" sheetId="2" r:id="rId2"/>
    <sheet name="Exemple d'utilisation" sheetId="4"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0" i="4" l="1"/>
  <c r="F25" i="4"/>
  <c r="E25" i="4"/>
  <c r="I18" i="4"/>
  <c r="I17" i="4"/>
  <c r="E28" i="4" l="1"/>
  <c r="E27" i="4" s="1"/>
  <c r="N13" i="4" s="1"/>
  <c r="M14" i="4" s="1"/>
  <c r="E19" i="1"/>
  <c r="F27" i="4" l="1"/>
  <c r="E34" i="1"/>
  <c r="I12" i="1" l="1"/>
  <c r="I11" i="1"/>
  <c r="F19" i="1" l="1"/>
  <c r="E22" i="1" s="1"/>
  <c r="E21" i="1" l="1"/>
  <c r="N7" i="1" l="1"/>
  <c r="M8" i="1" s="1"/>
  <c r="F21" i="1"/>
</calcChain>
</file>

<file path=xl/sharedStrings.xml><?xml version="1.0" encoding="utf-8"?>
<sst xmlns="http://schemas.openxmlformats.org/spreadsheetml/2006/main" count="73" uniqueCount="38">
  <si>
    <t>Paramètres du projet</t>
  </si>
  <si>
    <t>Surface (m2)</t>
  </si>
  <si>
    <t>Coeffcient d'imperméabilisation</t>
  </si>
  <si>
    <t>Paramètres hydrologiques</t>
  </si>
  <si>
    <t>Période de retour (ans)</t>
  </si>
  <si>
    <t>a</t>
  </si>
  <si>
    <t>b</t>
  </si>
  <si>
    <t>PARAMETRES A RENSEIGNER</t>
  </si>
  <si>
    <t>Surface active (m2)</t>
  </si>
  <si>
    <t>Débit de vidange (mm/min)</t>
  </si>
  <si>
    <t>Volume de retention (m3)</t>
  </si>
  <si>
    <t>Surface totale projet (m2)</t>
  </si>
  <si>
    <t>Pente du terrain (%)</t>
  </si>
  <si>
    <t>Débit de fuite autorisé (l/s)</t>
  </si>
  <si>
    <t>CARACTERISTIQUES DE LA RETENTION</t>
  </si>
  <si>
    <t>Paramètres à renseigner</t>
  </si>
  <si>
    <t>S (m2)</t>
  </si>
  <si>
    <t>Notice explicative</t>
  </si>
  <si>
    <t>Coefficient ruissellement</t>
  </si>
  <si>
    <t>Type de surface</t>
  </si>
  <si>
    <t>Service eaux pluviales urbaines</t>
  </si>
  <si>
    <t>Communauté de Communes du Genevois</t>
  </si>
  <si>
    <t>Toiture terrasse stockante</t>
  </si>
  <si>
    <t>Gravier et tout venant</t>
  </si>
  <si>
    <t>Toiture</t>
  </si>
  <si>
    <t>Dalles engazonnées/non jointives</t>
  </si>
  <si>
    <t>Rêvetements en bitume ou béton (voies d'accès, parking…)</t>
  </si>
  <si>
    <t>Coefficients de Montana:</t>
  </si>
  <si>
    <t>Espaces verts sur dalle</t>
  </si>
  <si>
    <t>Espaces verts de pleine terre</t>
  </si>
  <si>
    <t>5 l/s/ha</t>
  </si>
  <si>
    <t>15 l/s/ha</t>
  </si>
  <si>
    <t>Pour rappel, préconisations SCOT* :</t>
  </si>
  <si>
    <t>Paramètres règlementaires</t>
  </si>
  <si>
    <t>BV Aire et Drize</t>
  </si>
  <si>
    <t>BV Laire et petits affluents</t>
  </si>
  <si>
    <t>Débit fuite max (pluie 10 ans)</t>
  </si>
  <si>
    <t>*Certaines communes peuvent fixer localement d'autres valeurs ou bien un débit de fuite règlementaire inférieur pour des projets &lt; 1ha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</si>
</sst>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00"/>
  </numFmts>
  <fonts count="9" x14ac:knownFonts="1">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1"/>
      <color theme="4" tint="-0.249977111117893"/>
      <name val="Calibri"/>
      <family val="2"/>
      <scheme val="minor"/>
    </font>
    <font>
      <b/>
      <sz val="11"/>
      <color rgb="FFFF0000"/>
      <name val="Calibri"/>
      <family val="2"/>
      <scheme val="minor"/>
    </font>
    <font>
      <b/>
      <sz val="11"/>
      <color theme="4" tint="-0.499984740745262"/>
      <name val="Calibri"/>
      <family val="2"/>
      <scheme val="minor"/>
    </font>
    <font>
      <b/>
      <sz val="14"/>
      <color theme="1"/>
      <name val="Calibri"/>
      <family val="2"/>
      <scheme val="minor"/>
    </font>
    <font>
      <b/>
      <sz val="12"/>
      <color rgb="FF7030A0"/>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BC1EA"/>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8">
    <xf numFmtId="0" fontId="0" fillId="0" borderId="0" xfId="0"/>
    <xf numFmtId="0" fontId="0" fillId="0" borderId="0" xfId="0" applyAlignment="1">
      <alignment horizontal="center"/>
    </xf>
    <xf numFmtId="0" fontId="2" fillId="0" borderId="0" xfId="0" applyFont="1"/>
    <xf numFmtId="0" fontId="2" fillId="0" borderId="0" xfId="0" applyFont="1" applyAlignment="1">
      <alignment horizontal="center"/>
    </xf>
    <xf numFmtId="164" fontId="0" fillId="0" borderId="0" xfId="0" applyNumberFormat="1"/>
    <xf numFmtId="0" fontId="0" fillId="0" borderId="0" xfId="0" applyAlignment="1">
      <alignment horizontal="center" vertical="center" wrapText="1"/>
    </xf>
    <xf numFmtId="0" fontId="0" fillId="0" borderId="0" xfId="0" applyAlignment="1">
      <alignment horizontal="center"/>
    </xf>
    <xf numFmtId="0" fontId="0" fillId="0" borderId="0" xfId="0" applyBorder="1"/>
    <xf numFmtId="0" fontId="0" fillId="0" borderId="0" xfId="0" applyBorder="1" applyAlignment="1">
      <alignment horizontal="center"/>
    </xf>
    <xf numFmtId="0" fontId="0" fillId="0" borderId="0" xfId="0" applyFill="1" applyBorder="1" applyAlignment="1">
      <alignment horizontal="center"/>
    </xf>
    <xf numFmtId="0" fontId="0" fillId="0" borderId="0" xfId="0" applyBorder="1" applyAlignment="1">
      <alignment horizontal="center" wrapText="1"/>
    </xf>
    <xf numFmtId="0" fontId="0" fillId="0" borderId="0" xfId="0" applyBorder="1" applyAlignment="1">
      <alignment vertical="center"/>
    </xf>
    <xf numFmtId="0" fontId="0" fillId="0" borderId="0" xfId="0" applyFont="1" applyFill="1" applyBorder="1" applyAlignment="1"/>
    <xf numFmtId="0" fontId="0" fillId="4" borderId="1" xfId="0"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0" fontId="2" fillId="0" borderId="0" xfId="0" applyFont="1" applyFill="1" applyBorder="1" applyAlignment="1">
      <alignment horizontal="center"/>
    </xf>
    <xf numFmtId="165" fontId="2" fillId="0" borderId="0" xfId="0" applyNumberFormat="1" applyFont="1" applyAlignment="1">
      <alignment horizontal="center"/>
    </xf>
    <xf numFmtId="0" fontId="0" fillId="4" borderId="1" xfId="0" applyFill="1" applyBorder="1" applyAlignment="1" applyProtection="1">
      <alignment horizontal="center" vertical="center"/>
      <protection locked="0"/>
    </xf>
    <xf numFmtId="0" fontId="0" fillId="4" borderId="1" xfId="0" applyFill="1" applyBorder="1" applyAlignment="1" applyProtection="1">
      <alignment horizontal="center"/>
      <protection locked="0"/>
    </xf>
    <xf numFmtId="0" fontId="0" fillId="0" borderId="8" xfId="0" applyBorder="1" applyAlignment="1">
      <alignment horizontal="center" vertical="center"/>
    </xf>
    <xf numFmtId="0" fontId="0" fillId="0" borderId="9" xfId="0" applyBorder="1"/>
    <xf numFmtId="0" fontId="0" fillId="0" borderId="8" xfId="0" applyBorder="1"/>
    <xf numFmtId="0" fontId="0" fillId="0" borderId="9" xfId="0" applyBorder="1" applyAlignment="1">
      <alignment horizontal="center" wrapText="1"/>
    </xf>
    <xf numFmtId="0" fontId="0" fillId="0" borderId="8" xfId="0" applyBorder="1" applyAlignment="1">
      <alignment horizontal="center"/>
    </xf>
    <xf numFmtId="0" fontId="0" fillId="0" borderId="9" xfId="0" applyBorder="1" applyAlignment="1">
      <alignment horizontal="center"/>
    </xf>
    <xf numFmtId="0" fontId="5" fillId="0" borderId="9" xfId="0" applyFont="1" applyBorder="1" applyAlignment="1">
      <alignment horizontal="center"/>
    </xf>
    <xf numFmtId="0" fontId="0" fillId="0" borderId="12" xfId="0" applyBorder="1" applyAlignment="1">
      <alignment horizontal="center"/>
    </xf>
    <xf numFmtId="0" fontId="0" fillId="0" borderId="12" xfId="0" applyBorder="1"/>
    <xf numFmtId="0" fontId="3" fillId="0" borderId="0" xfId="0" applyFont="1" applyAlignment="1">
      <alignment wrapText="1"/>
    </xf>
    <xf numFmtId="0" fontId="0" fillId="0" borderId="0" xfId="0" applyAlignment="1">
      <alignment horizontal="center"/>
    </xf>
    <xf numFmtId="0" fontId="0" fillId="0" borderId="1" xfId="0" applyBorder="1" applyAlignment="1">
      <alignment horizontal="center"/>
    </xf>
    <xf numFmtId="0" fontId="0" fillId="0" borderId="1" xfId="0" applyBorder="1" applyAlignment="1">
      <alignment horizontal="center" wrapText="1"/>
    </xf>
    <xf numFmtId="2" fontId="0" fillId="0" borderId="9" xfId="0" applyNumberFormat="1" applyBorder="1" applyAlignment="1">
      <alignment horizontal="center"/>
    </xf>
    <xf numFmtId="2" fontId="0" fillId="0" borderId="9" xfId="0" applyNumberForma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Border="1" applyAlignment="1"/>
    <xf numFmtId="1" fontId="4" fillId="0" borderId="0" xfId="0" applyNumberFormat="1" applyFont="1" applyBorder="1" applyAlignment="1">
      <alignment horizontal="center" vertical="center"/>
    </xf>
    <xf numFmtId="0" fontId="0" fillId="0" borderId="0" xfId="0" applyAlignment="1">
      <alignment vertical="center"/>
    </xf>
    <xf numFmtId="0" fontId="0" fillId="0" borderId="0" xfId="0" applyAlignment="1"/>
    <xf numFmtId="0" fontId="0" fillId="0" borderId="9" xfId="0" applyBorder="1" applyAlignment="1">
      <alignment vertical="center"/>
    </xf>
    <xf numFmtId="0" fontId="0" fillId="0" borderId="0" xfId="0" applyBorder="1" applyAlignment="1">
      <alignment horizontal="left"/>
    </xf>
    <xf numFmtId="0" fontId="0" fillId="0" borderId="0" xfId="0" applyBorder="1" applyAlignment="1">
      <alignment horizontal="left" vertical="center"/>
    </xf>
    <xf numFmtId="0" fontId="0" fillId="0" borderId="0" xfId="0" applyFill="1" applyBorder="1" applyAlignment="1" applyProtection="1">
      <alignment horizontal="center" vertical="center"/>
    </xf>
    <xf numFmtId="0" fontId="1" fillId="0" borderId="0" xfId="0" applyFont="1" applyBorder="1"/>
    <xf numFmtId="0" fontId="0" fillId="0" borderId="0" xfId="0" applyBorder="1" applyAlignment="1">
      <alignment vertical="center" wrapText="1"/>
    </xf>
    <xf numFmtId="0" fontId="0" fillId="0" borderId="0" xfId="0" applyBorder="1" applyAlignment="1">
      <alignment wrapText="1"/>
    </xf>
    <xf numFmtId="0" fontId="7" fillId="0" borderId="0" xfId="0" applyFont="1" applyBorder="1" applyAlignment="1">
      <alignment horizontal="center"/>
    </xf>
    <xf numFmtId="2" fontId="0" fillId="4" borderId="1" xfId="0" applyNumberFormat="1" applyFill="1" applyBorder="1" applyAlignment="1" applyProtection="1">
      <alignment horizontal="center" vertical="center"/>
      <protection locked="0"/>
    </xf>
    <xf numFmtId="0" fontId="0" fillId="0" borderId="8" xfId="0" applyBorder="1" applyAlignment="1">
      <alignment horizontal="left" vertical="center" wrapText="1"/>
    </xf>
    <xf numFmtId="0" fontId="0" fillId="0" borderId="8" xfId="0" applyBorder="1" applyAlignment="1">
      <alignment horizontal="left" wrapText="1"/>
    </xf>
    <xf numFmtId="0" fontId="0" fillId="0" borderId="0" xfId="0" applyBorder="1" applyAlignment="1">
      <alignment horizontal="left"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9" xfId="0" applyBorder="1" applyAlignment="1">
      <alignment horizontal="left" vertical="center" wrapText="1"/>
    </xf>
    <xf numFmtId="0" fontId="0" fillId="0" borderId="0" xfId="0"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2" xfId="0" applyFont="1" applyFill="1" applyBorder="1" applyAlignment="1">
      <alignment horizont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7" fillId="0" borderId="5" xfId="0" applyFont="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0" fontId="8" fillId="0" borderId="10"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8" fillId="0" borderId="0" xfId="0" applyFont="1" applyBorder="1" applyAlignment="1">
      <alignment horizontal="center"/>
    </xf>
    <xf numFmtId="0" fontId="0" fillId="0" borderId="8" xfId="0" applyBorder="1" applyAlignment="1">
      <alignment horizontal="center" vertical="center" wrapText="1"/>
    </xf>
    <xf numFmtId="0" fontId="0" fillId="0" borderId="9" xfId="0" applyBorder="1" applyAlignment="1"/>
    <xf numFmtId="0" fontId="0" fillId="0" borderId="8" xfId="0" applyFill="1" applyBorder="1" applyAlignment="1">
      <alignment horizontal="center" vertical="center" wrapText="1"/>
    </xf>
    <xf numFmtId="0" fontId="1" fillId="0" borderId="8" xfId="0" applyFont="1" applyBorder="1" applyAlignment="1">
      <alignmen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2" fontId="0" fillId="0" borderId="0" xfId="0" applyNumberFormat="1" applyBorder="1" applyAlignment="1">
      <alignment horizontal="center" vertical="center"/>
    </xf>
    <xf numFmtId="0" fontId="0" fillId="0" borderId="8" xfId="0" applyBorder="1" applyAlignment="1">
      <alignment horizontal="center" wrapText="1"/>
    </xf>
    <xf numFmtId="0" fontId="0" fillId="0" borderId="10" xfId="0" applyBorder="1" applyAlignment="1">
      <alignment horizontal="center"/>
    </xf>
    <xf numFmtId="0" fontId="0" fillId="0" borderId="11" xfId="0" applyBorder="1" applyAlignment="1">
      <alignment horizontal="center"/>
    </xf>
    <xf numFmtId="0" fontId="0" fillId="5" borderId="1" xfId="0"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BC1EA"/>
      <color rgb="FFFAB8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514350</xdr:colOff>
      <xdr:row>1</xdr:row>
      <xdr:rowOff>76201</xdr:rowOff>
    </xdr:from>
    <xdr:to>
      <xdr:col>2</xdr:col>
      <xdr:colOff>438150</xdr:colOff>
      <xdr:row>7</xdr:row>
      <xdr:rowOff>376836</xdr:rowOff>
    </xdr:to>
    <xdr:pic>
      <xdr:nvPicPr>
        <xdr:cNvPr id="3" name="Image 2"/>
        <xdr:cNvPicPr>
          <a:picLocks noChangeAspect="1"/>
        </xdr:cNvPicPr>
      </xdr:nvPicPr>
      <xdr:blipFill>
        <a:blip xmlns:r="http://schemas.openxmlformats.org/officeDocument/2006/relationships" r:embed="rId1"/>
        <a:stretch>
          <a:fillRect/>
        </a:stretch>
      </xdr:blipFill>
      <xdr:spPr>
        <a:xfrm>
          <a:off x="514350" y="266701"/>
          <a:ext cx="2038350" cy="1510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5</xdr:row>
      <xdr:rowOff>9524</xdr:rowOff>
    </xdr:from>
    <xdr:to>
      <xdr:col>12</xdr:col>
      <xdr:colOff>504826</xdr:colOff>
      <xdr:row>34</xdr:row>
      <xdr:rowOff>0</xdr:rowOff>
    </xdr:to>
    <xdr:sp macro="" textlink="">
      <xdr:nvSpPr>
        <xdr:cNvPr id="2" name="ZoneTexte 1"/>
        <xdr:cNvSpPr txBox="1"/>
      </xdr:nvSpPr>
      <xdr:spPr>
        <a:xfrm>
          <a:off x="390525" y="1009649"/>
          <a:ext cx="9258301" cy="55149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srgbClr val="5B9BD5">
                  <a:lumMod val="50000"/>
                </a:srgbClr>
              </a:solidFill>
              <a:effectLst/>
              <a:uLnTx/>
              <a:uFillTx/>
              <a:latin typeface="+mn-lt"/>
              <a:ea typeface="+mn-ea"/>
              <a:cs typeface="+mn-cs"/>
            </a:rPr>
            <a:t>Cette feuille de calcul fourni le volume de rétention à prévoir pour gérer les eaux de ruissellement pluvial generées par le  projet, dans le cas où une rétention étanche est le mode de gestion choisi.</a:t>
          </a:r>
        </a:p>
        <a:p>
          <a:pPr algn="l"/>
          <a:endParaRPr lang="fr-FR" sz="1400" baseline="0">
            <a:solidFill>
              <a:schemeClr val="accent1">
                <a:lumMod val="50000"/>
              </a:schemeClr>
            </a:solidFill>
          </a:endParaRPr>
        </a:p>
        <a:p>
          <a:pPr algn="l"/>
          <a:r>
            <a:rPr lang="fr-FR" sz="1400" baseline="0">
              <a:solidFill>
                <a:schemeClr val="accent1">
                  <a:lumMod val="50000"/>
                </a:schemeClr>
              </a:solidFill>
            </a:rPr>
            <a:t>Les calculs sont realisés par la méthode dite des pluies. Cette méthode est basée sur une analyse statistique préalabe des lames d’eau précipitées sur des durées croissantes pour une période de retour donnée, pour construire une courbe enveloppe des précipitations. Cette courbe est ensuite comparée à la courbe des volumes évacués sur la même durée (une droite dans le cas d’un débit de fuite constant) pour évaluer une capacité de stockage.</a:t>
          </a:r>
        </a:p>
        <a:p>
          <a:pPr algn="l"/>
          <a:endParaRPr lang="fr-FR" sz="1400" baseline="0">
            <a:solidFill>
              <a:schemeClr val="accent1">
                <a:lumMod val="50000"/>
              </a:schemeClr>
            </a:solidFill>
          </a:endParaRPr>
        </a:p>
        <a:p>
          <a:pPr algn="l"/>
          <a:r>
            <a:rPr lang="fr-FR" sz="1400" baseline="0">
              <a:solidFill>
                <a:schemeClr val="accent1">
                  <a:lumMod val="50000"/>
                </a:schemeClr>
              </a:solidFill>
            </a:rPr>
            <a:t>Cette méthode prend les hypothèses suivantes:</a:t>
          </a:r>
        </a:p>
        <a:p>
          <a:pPr marL="0" marR="0" indent="0" algn="l" defTabSz="914400" eaLnBrk="1" fontAlgn="auto" latinLnBrk="0" hangingPunct="1">
            <a:lnSpc>
              <a:spcPct val="100000"/>
            </a:lnSpc>
            <a:spcBef>
              <a:spcPts val="0"/>
            </a:spcBef>
            <a:spcAft>
              <a:spcPts val="0"/>
            </a:spcAft>
            <a:buClrTx/>
            <a:buSzTx/>
            <a:buFontTx/>
            <a:buNone/>
            <a:tabLst/>
            <a:defRPr/>
          </a:pPr>
          <a:r>
            <a:rPr lang="fr-FR" sz="1400" baseline="0">
              <a:solidFill>
                <a:schemeClr val="accent1">
                  <a:lumMod val="50000"/>
                </a:schemeClr>
              </a:solidFill>
            </a:rPr>
            <a:t>-</a:t>
          </a:r>
          <a:r>
            <a:rPr lang="fr-FR" sz="1400" b="0" i="0" u="none" strike="noStrike">
              <a:solidFill>
                <a:schemeClr val="accent1">
                  <a:lumMod val="50000"/>
                </a:schemeClr>
              </a:solidFill>
              <a:effectLst/>
              <a:latin typeface="+mn-lt"/>
              <a:ea typeface="+mn-ea"/>
              <a:cs typeface="+mn-cs"/>
            </a:rPr>
            <a:t> le débit de fuite de l'ouvrage de stockage est constant ;</a:t>
          </a:r>
        </a:p>
        <a:p>
          <a:pPr marL="0" marR="0" indent="0" algn="l" defTabSz="914400" eaLnBrk="1" fontAlgn="auto" latinLnBrk="0" hangingPunct="1">
            <a:lnSpc>
              <a:spcPct val="100000"/>
            </a:lnSpc>
            <a:spcBef>
              <a:spcPts val="0"/>
            </a:spcBef>
            <a:spcAft>
              <a:spcPts val="0"/>
            </a:spcAft>
            <a:buClrTx/>
            <a:buSzTx/>
            <a:buFontTx/>
            <a:buNone/>
            <a:tabLst/>
            <a:defRPr/>
          </a:pPr>
          <a:r>
            <a:rPr lang="fr-FR" sz="1400" b="0" i="0" u="none" strike="noStrike">
              <a:solidFill>
                <a:schemeClr val="accent1">
                  <a:lumMod val="50000"/>
                </a:schemeClr>
              </a:solidFill>
              <a:effectLst/>
              <a:latin typeface="+mn-lt"/>
              <a:ea typeface="+mn-ea"/>
              <a:cs typeface="+mn-cs"/>
            </a:rPr>
            <a:t>- l'intensité de la pluie est constante pendant toute sa durée (pluie de type bloc) ;</a:t>
          </a:r>
          <a:r>
            <a:rPr lang="fr-FR" sz="1400">
              <a:solidFill>
                <a:schemeClr val="accent1">
                  <a:lumMod val="50000"/>
                </a:schemeClr>
              </a:solidFill>
            </a:rPr>
            <a:t> </a:t>
          </a:r>
        </a:p>
        <a:p>
          <a:pPr marL="0" marR="0" indent="0" algn="l" defTabSz="914400" eaLnBrk="1" fontAlgn="auto" latinLnBrk="0" hangingPunct="1">
            <a:lnSpc>
              <a:spcPct val="100000"/>
            </a:lnSpc>
            <a:spcBef>
              <a:spcPts val="0"/>
            </a:spcBef>
            <a:spcAft>
              <a:spcPts val="0"/>
            </a:spcAft>
            <a:buClrTx/>
            <a:buSzTx/>
            <a:buFontTx/>
            <a:buNone/>
            <a:tabLst/>
            <a:defRPr/>
          </a:pPr>
          <a:r>
            <a:rPr lang="fr-FR" sz="1400" b="0" i="0" u="none" strike="noStrike">
              <a:solidFill>
                <a:schemeClr val="accent1">
                  <a:lumMod val="50000"/>
                </a:schemeClr>
              </a:solidFill>
              <a:effectLst/>
              <a:latin typeface="+mn-lt"/>
              <a:ea typeface="+mn-ea"/>
              <a:cs typeface="+mn-cs"/>
            </a:rPr>
            <a:t>- il y a transfert instantané de la pluie à l'ouvrage de stockage, c'est à dire que les phénomènes</a:t>
          </a:r>
          <a:r>
            <a:rPr lang="fr-FR" sz="1400">
              <a:solidFill>
                <a:schemeClr val="accent1">
                  <a:lumMod val="50000"/>
                </a:schemeClr>
              </a:solidFill>
            </a:rPr>
            <a:t> </a:t>
          </a:r>
          <a:r>
            <a:rPr lang="fr-FR" sz="1400" b="0" i="0" u="none" strike="noStrike">
              <a:solidFill>
                <a:schemeClr val="accent1">
                  <a:lumMod val="50000"/>
                </a:schemeClr>
              </a:solidFill>
              <a:effectLst/>
              <a:latin typeface="+mn-lt"/>
              <a:ea typeface="+mn-ea"/>
              <a:cs typeface="+mn-cs"/>
            </a:rPr>
            <a:t>d'amortissement dus au ruissellement sur le bassin sont négligés ;</a:t>
          </a:r>
          <a:endParaRPr lang="fr-FR" sz="1400">
            <a:solidFill>
              <a:schemeClr val="accent1">
                <a:lumMod val="50000"/>
              </a:schemeClr>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a:solidFill>
                <a:schemeClr val="accent1">
                  <a:lumMod val="50000"/>
                </a:schemeClr>
              </a:solidFill>
            </a:rPr>
            <a:t>- </a:t>
          </a:r>
          <a:r>
            <a:rPr lang="fr-FR" sz="1400" b="0" i="0" u="none" strike="noStrike">
              <a:solidFill>
                <a:schemeClr val="accent1">
                  <a:lumMod val="50000"/>
                </a:schemeClr>
              </a:solidFill>
              <a:effectLst/>
              <a:latin typeface="+mn-lt"/>
              <a:ea typeface="+mn-ea"/>
              <a:cs typeface="+mn-cs"/>
            </a:rPr>
            <a:t>la hauteur de pluie précipitée pour une durée et une période de retour donnée peut être calculée en</a:t>
          </a:r>
          <a:r>
            <a:rPr lang="fr-FR" sz="1400">
              <a:solidFill>
                <a:schemeClr val="accent1">
                  <a:lumMod val="50000"/>
                </a:schemeClr>
              </a:solidFill>
            </a:rPr>
            <a:t> </a:t>
          </a:r>
          <a:r>
            <a:rPr lang="fr-FR" sz="1400" b="0" i="0" u="none" strike="noStrike">
              <a:solidFill>
                <a:schemeClr val="accent1">
                  <a:lumMod val="50000"/>
                </a:schemeClr>
              </a:solidFill>
              <a:effectLst/>
              <a:latin typeface="+mn-lt"/>
              <a:ea typeface="+mn-ea"/>
              <a:cs typeface="+mn-cs"/>
            </a:rPr>
            <a:t>utilisant</a:t>
          </a:r>
          <a:r>
            <a:rPr lang="fr-FR" sz="1400" b="0" i="0" u="none" strike="noStrike" baseline="0">
              <a:solidFill>
                <a:schemeClr val="accent1">
                  <a:lumMod val="50000"/>
                </a:schemeClr>
              </a:solidFill>
              <a:effectLst/>
              <a:latin typeface="+mn-lt"/>
              <a:ea typeface="+mn-ea"/>
              <a:cs typeface="+mn-cs"/>
            </a:rPr>
            <a:t> un ajustement local des courbes d'intensité-durée-fréquence (courbes IDF)</a:t>
          </a:r>
        </a:p>
        <a:p>
          <a:pPr marL="0" marR="0" indent="0" algn="l" defTabSz="914400" eaLnBrk="1" fontAlgn="auto" latinLnBrk="0" hangingPunct="1">
            <a:lnSpc>
              <a:spcPct val="100000"/>
            </a:lnSpc>
            <a:spcBef>
              <a:spcPts val="0"/>
            </a:spcBef>
            <a:spcAft>
              <a:spcPts val="0"/>
            </a:spcAft>
            <a:buClrTx/>
            <a:buSzTx/>
            <a:buFontTx/>
            <a:buNone/>
            <a:tabLst/>
            <a:defRPr/>
          </a:pPr>
          <a:r>
            <a:rPr lang="fr-FR" sz="1400" b="0" i="0" u="none" strike="noStrike" baseline="0">
              <a:solidFill>
                <a:schemeClr val="accent1">
                  <a:lumMod val="50000"/>
                </a:schemeClr>
              </a:solidFill>
              <a:effectLst/>
              <a:latin typeface="+mn-lt"/>
              <a:ea typeface="+mn-ea"/>
              <a:cs typeface="+mn-cs"/>
            </a:rPr>
            <a:t>- </a:t>
          </a:r>
          <a:r>
            <a:rPr lang="fr-FR" sz="1400" b="0" i="0" u="none" strike="noStrike">
              <a:solidFill>
                <a:schemeClr val="accent1">
                  <a:lumMod val="50000"/>
                </a:schemeClr>
              </a:solidFill>
              <a:effectLst/>
              <a:latin typeface="+mn-lt"/>
              <a:ea typeface="+mn-ea"/>
              <a:cs typeface="+mn-cs"/>
            </a:rPr>
            <a:t>l'ouvrage de</a:t>
          </a:r>
          <a:r>
            <a:rPr lang="fr-FR" sz="1400" b="0" i="0" u="none" strike="noStrike" baseline="0">
              <a:solidFill>
                <a:schemeClr val="accent1">
                  <a:lumMod val="50000"/>
                </a:schemeClr>
              </a:solidFill>
              <a:effectLst/>
              <a:latin typeface="+mn-lt"/>
              <a:ea typeface="+mn-ea"/>
              <a:cs typeface="+mn-cs"/>
            </a:rPr>
            <a:t> rétention-restitution</a:t>
          </a:r>
          <a:r>
            <a:rPr lang="fr-FR" sz="1400" b="0" i="0" u="none" strike="noStrike">
              <a:solidFill>
                <a:schemeClr val="accent1">
                  <a:lumMod val="50000"/>
                </a:schemeClr>
              </a:solidFill>
              <a:effectLst/>
              <a:latin typeface="+mn-lt"/>
              <a:ea typeface="+mn-ea"/>
              <a:cs typeface="+mn-cs"/>
            </a:rPr>
            <a:t> est vide au début de l'événement pluvial</a:t>
          </a:r>
          <a:endParaRPr lang="fr-FR" sz="1400">
            <a:solidFill>
              <a:schemeClr val="accent1">
                <a:lumMod val="50000"/>
              </a:schemeClr>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lang="fr-FR" sz="1400" baseline="0">
            <a:solidFill>
              <a:schemeClr val="accent1">
                <a:lumMod val="50000"/>
              </a:schemeClr>
            </a:solidFill>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baseline="0">
              <a:solidFill>
                <a:schemeClr val="accent1">
                  <a:lumMod val="50000"/>
                </a:schemeClr>
              </a:solidFill>
            </a:rPr>
            <a:t>La méthode </a:t>
          </a:r>
          <a:r>
            <a:rPr lang="fr-FR" sz="1400" b="0" i="0" u="none" strike="noStrike" baseline="0" smtClean="0">
              <a:solidFill>
                <a:schemeClr val="accent1">
                  <a:lumMod val="50000"/>
                </a:schemeClr>
              </a:solidFill>
              <a:latin typeface="+mn-lt"/>
              <a:ea typeface="+mn-ea"/>
              <a:cs typeface="+mn-cs"/>
            </a:rPr>
            <a:t>ne peut etre utilisée que pour des projets dont la surface active (surface contributive nette) est inférieure à 1 ha. </a:t>
          </a:r>
          <a:r>
            <a:rPr lang="fr-FR" sz="1400" b="0" i="0" baseline="0">
              <a:solidFill>
                <a:schemeClr val="accent1">
                  <a:lumMod val="50000"/>
                </a:schemeClr>
              </a:solidFill>
              <a:effectLst/>
              <a:latin typeface="+mn-lt"/>
              <a:ea typeface="+mn-ea"/>
              <a:cs typeface="+mn-cs"/>
            </a:rPr>
            <a:t>Elle ne prend en compte que les eaux de pluie qui tombent sur la/les parcelles concernées</a:t>
          </a:r>
        </a:p>
        <a:p>
          <a:pPr marL="0" marR="0" indent="0" algn="l" defTabSz="914400" eaLnBrk="1" fontAlgn="auto" latinLnBrk="0" hangingPunct="1">
            <a:lnSpc>
              <a:spcPct val="100000"/>
            </a:lnSpc>
            <a:spcBef>
              <a:spcPts val="0"/>
            </a:spcBef>
            <a:spcAft>
              <a:spcPts val="0"/>
            </a:spcAft>
            <a:buClrTx/>
            <a:buSzTx/>
            <a:buFontTx/>
            <a:buNone/>
            <a:tabLst/>
            <a:defRPr/>
          </a:pPr>
          <a:endParaRPr lang="fr-FR" sz="1400" b="0" i="0" baseline="0">
            <a:solidFill>
              <a:schemeClr val="accent1">
                <a:lumMod val="50000"/>
              </a:schemeClr>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400" b="0" i="0" baseline="0">
              <a:solidFill>
                <a:schemeClr val="accent1">
                  <a:lumMod val="50000"/>
                </a:schemeClr>
              </a:solidFill>
              <a:effectLst/>
              <a:latin typeface="+mn-lt"/>
              <a:ea typeface="+mn-ea"/>
              <a:cs typeface="+mn-cs"/>
            </a:rPr>
            <a:t>Dans certains cas, il faudra d'abord calculer le débit de fuite règlementaire applicable selon la taille du projet. Il faudra alors préalablement multiplier la valeur de l/s/ha pour l'emprise totale du projet (en ha), puis renseigner la valeur dans le tableau. Pour rappel: 1ha = 10 000 m2</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514350</xdr:colOff>
      <xdr:row>6</xdr:row>
      <xdr:rowOff>76201</xdr:rowOff>
    </xdr:from>
    <xdr:to>
      <xdr:col>2</xdr:col>
      <xdr:colOff>438150</xdr:colOff>
      <xdr:row>13</xdr:row>
      <xdr:rowOff>138711</xdr:rowOff>
    </xdr:to>
    <xdr:pic>
      <xdr:nvPicPr>
        <xdr:cNvPr id="2" name="Image 1"/>
        <xdr:cNvPicPr>
          <a:picLocks noChangeAspect="1"/>
        </xdr:cNvPicPr>
      </xdr:nvPicPr>
      <xdr:blipFill>
        <a:blip xmlns:r="http://schemas.openxmlformats.org/officeDocument/2006/relationships" r:embed="rId1"/>
        <a:stretch>
          <a:fillRect/>
        </a:stretch>
      </xdr:blipFill>
      <xdr:spPr>
        <a:xfrm>
          <a:off x="514350" y="266701"/>
          <a:ext cx="2038350" cy="1510310"/>
        </a:xfrm>
        <a:prstGeom prst="rect">
          <a:avLst/>
        </a:prstGeom>
      </xdr:spPr>
    </xdr:pic>
    <xdr:clientData/>
  </xdr:twoCellAnchor>
  <xdr:twoCellAnchor>
    <xdr:from>
      <xdr:col>2</xdr:col>
      <xdr:colOff>723900</xdr:colOff>
      <xdr:row>3</xdr:row>
      <xdr:rowOff>66675</xdr:rowOff>
    </xdr:from>
    <xdr:to>
      <xdr:col>15</xdr:col>
      <xdr:colOff>552449</xdr:colOff>
      <xdr:row>10</xdr:row>
      <xdr:rowOff>66675</xdr:rowOff>
    </xdr:to>
    <xdr:sp macro="" textlink="">
      <xdr:nvSpPr>
        <xdr:cNvPr id="3" name="ZoneTexte 2"/>
        <xdr:cNvSpPr txBox="1"/>
      </xdr:nvSpPr>
      <xdr:spPr>
        <a:xfrm>
          <a:off x="2838450" y="638175"/>
          <a:ext cx="12668249" cy="1438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400"/>
            <a:t>Exemple</a:t>
          </a:r>
          <a:r>
            <a:rPr lang="fr-FR" sz="1400" baseline="0"/>
            <a:t> de calcul pour un projet occupant une surface totale de 1500 m2 (0,15 ha), dont le débit de fuite maximum établi par la commune est de 15 l/s/ha pour tout projet.</a:t>
          </a:r>
        </a:p>
        <a:p>
          <a:pPr algn="l"/>
          <a:r>
            <a:rPr lang="fr-FR" sz="1400" baseline="0"/>
            <a:t>Le débit de fuite maximum du projet sera = 0,15 * 15 = 2,25 l/s</a:t>
          </a:r>
        </a:p>
        <a:p>
          <a:pPr algn="l"/>
          <a:r>
            <a:rPr lang="fr-FR" sz="1400" baseline="0"/>
            <a:t>Répartition des surfaces:</a:t>
          </a:r>
        </a:p>
        <a:p>
          <a:pPr algn="l"/>
          <a:r>
            <a:rPr lang="fr-FR" sz="1400" baseline="0"/>
            <a:t>- Toiture en tuile: 200 m2</a:t>
          </a:r>
        </a:p>
        <a:p>
          <a:pPr algn="l"/>
          <a:r>
            <a:rPr lang="fr-FR" sz="1400" baseline="0"/>
            <a:t>- Voie d'accès bitumée + parking extérieur: 550 m2</a:t>
          </a:r>
        </a:p>
        <a:p>
          <a:pPr algn="l"/>
          <a:r>
            <a:rPr lang="fr-FR" sz="1400" baseline="0"/>
            <a:t>- Le reste du tenement n'a pas été artificialisé, ou bien a été destiné à la création d'espaces verts</a:t>
          </a:r>
        </a:p>
      </xdr:txBody>
    </xdr:sp>
    <xdr:clientData/>
  </xdr:twoCellAnchor>
  <xdr:twoCellAnchor>
    <xdr:from>
      <xdr:col>2</xdr:col>
      <xdr:colOff>723900</xdr:colOff>
      <xdr:row>1</xdr:row>
      <xdr:rowOff>57151</xdr:rowOff>
    </xdr:from>
    <xdr:to>
      <xdr:col>15</xdr:col>
      <xdr:colOff>581025</xdr:colOff>
      <xdr:row>2</xdr:row>
      <xdr:rowOff>142875</xdr:rowOff>
    </xdr:to>
    <xdr:sp macro="" textlink="">
      <xdr:nvSpPr>
        <xdr:cNvPr id="4" name="ZoneTexte 3"/>
        <xdr:cNvSpPr txBox="1"/>
      </xdr:nvSpPr>
      <xdr:spPr>
        <a:xfrm>
          <a:off x="2838450" y="247651"/>
          <a:ext cx="12696825" cy="27622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b="1"/>
            <a:t>EXEMPLE DE CALCUL</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80"/>
  <sheetViews>
    <sheetView tabSelected="1" workbookViewId="0">
      <selection activeCell="E10" sqref="E10"/>
    </sheetView>
  </sheetViews>
  <sheetFormatPr baseColWidth="10" defaultRowHeight="15" x14ac:dyDescent="0.25"/>
  <cols>
    <col min="1" max="2" width="15.85546875" customWidth="1"/>
    <col min="4" max="4" width="29.85546875" customWidth="1"/>
    <col min="5" max="5" width="13.42578125" customWidth="1"/>
    <col min="6" max="6" width="14.85546875" customWidth="1"/>
    <col min="7" max="7" width="3.140625" customWidth="1"/>
    <col min="8" max="8" width="28.5703125" customWidth="1"/>
    <col min="9" max="9" width="15" customWidth="1"/>
    <col min="10" max="10" width="13.42578125" customWidth="1"/>
    <col min="11" max="11" width="4.28515625" customWidth="1"/>
    <col min="12" max="12" width="17" customWidth="1"/>
    <col min="13" max="13" width="16" customWidth="1"/>
    <col min="14" max="14" width="14.140625" customWidth="1"/>
  </cols>
  <sheetData>
    <row r="2" spans="2:14" ht="18.75" x14ac:dyDescent="0.3">
      <c r="D2" s="65" t="s">
        <v>21</v>
      </c>
      <c r="E2" s="66"/>
      <c r="F2" s="67"/>
    </row>
    <row r="3" spans="2:14" ht="15.75" x14ac:dyDescent="0.25">
      <c r="D3" s="68" t="s">
        <v>20</v>
      </c>
      <c r="E3" s="69"/>
      <c r="F3" s="70"/>
    </row>
    <row r="6" spans="2:14" ht="15.75" x14ac:dyDescent="0.25">
      <c r="D6" s="59" t="s">
        <v>7</v>
      </c>
      <c r="E6" s="60"/>
      <c r="F6" s="60"/>
      <c r="G6" s="60"/>
      <c r="H6" s="60"/>
      <c r="I6" s="60"/>
      <c r="J6" s="61"/>
      <c r="L6" s="59" t="s">
        <v>14</v>
      </c>
      <c r="M6" s="60"/>
      <c r="N6" s="61"/>
    </row>
    <row r="7" spans="2:14" x14ac:dyDescent="0.25">
      <c r="C7" s="12"/>
      <c r="L7" s="2" t="s">
        <v>9</v>
      </c>
      <c r="M7" s="2"/>
      <c r="N7" s="3">
        <f>IF(E21&gt;10000,"erreur",60*I15/E21)</f>
        <v>0.10434782608695652</v>
      </c>
    </row>
    <row r="8" spans="2:14" ht="30" x14ac:dyDescent="0.25">
      <c r="D8" s="62" t="s">
        <v>0</v>
      </c>
      <c r="E8" s="63"/>
      <c r="F8" s="64"/>
      <c r="H8" s="62" t="s">
        <v>3</v>
      </c>
      <c r="I8" s="63"/>
      <c r="J8" s="64"/>
      <c r="L8" s="10" t="s">
        <v>10</v>
      </c>
      <c r="M8" s="14">
        <f>IF(N7="Erreur","Méthode non adaptée",1.05*10*(-I12*N7/(1+I12))*((N7/(I11*(1+I12)))^(1/I12))*(E21/10000))</f>
        <v>49.109713490706149</v>
      </c>
    </row>
    <row r="9" spans="2:14" ht="15.75" x14ac:dyDescent="0.25">
      <c r="B9" s="28"/>
      <c r="D9" s="19" t="s">
        <v>11</v>
      </c>
      <c r="E9" s="17">
        <v>3500</v>
      </c>
      <c r="F9" s="20"/>
      <c r="H9" s="19" t="s">
        <v>4</v>
      </c>
      <c r="I9" s="17">
        <v>10</v>
      </c>
      <c r="J9" s="24"/>
      <c r="L9" s="5"/>
      <c r="M9" s="40"/>
    </row>
    <row r="10" spans="2:14" x14ac:dyDescent="0.25">
      <c r="D10" s="19" t="s">
        <v>12</v>
      </c>
      <c r="E10" s="17">
        <v>3</v>
      </c>
      <c r="F10" s="20"/>
      <c r="H10" s="19" t="s">
        <v>27</v>
      </c>
      <c r="I10" s="11"/>
      <c r="J10" s="20"/>
    </row>
    <row r="11" spans="2:14" x14ac:dyDescent="0.25">
      <c r="D11" s="21"/>
      <c r="E11" s="7"/>
      <c r="F11" s="20"/>
      <c r="H11" s="23" t="s">
        <v>5</v>
      </c>
      <c r="I11" s="8">
        <f>IF(I9&lt;11,9.332,IF(I9&lt;21,10.599,IF(I9&lt;31,11.315,"Excessif")))</f>
        <v>9.3320000000000007</v>
      </c>
      <c r="J11" s="20"/>
    </row>
    <row r="12" spans="2:14" ht="30" x14ac:dyDescent="0.25">
      <c r="B12" s="13" t="s">
        <v>15</v>
      </c>
      <c r="D12" s="87" t="s">
        <v>19</v>
      </c>
      <c r="E12" s="87" t="s">
        <v>1</v>
      </c>
      <c r="F12" s="22" t="s">
        <v>18</v>
      </c>
      <c r="H12" s="34" t="s">
        <v>6</v>
      </c>
      <c r="I12" s="35">
        <f>IF(I9&lt;11,-0.698,IF(I9&lt;21,-0.701,IF(I9&lt;31,-0.702,"Excessif")))</f>
        <v>-0.69799999999999995</v>
      </c>
      <c r="J12" s="27"/>
    </row>
    <row r="13" spans="2:14" x14ac:dyDescent="0.25">
      <c r="D13" s="30" t="s">
        <v>24</v>
      </c>
      <c r="E13" s="18">
        <v>850</v>
      </c>
      <c r="F13" s="32">
        <v>0.9</v>
      </c>
      <c r="G13" s="6"/>
      <c r="H13" s="8"/>
      <c r="I13" s="8"/>
      <c r="J13" s="7"/>
    </row>
    <row r="14" spans="2:14" x14ac:dyDescent="0.25">
      <c r="D14" s="30" t="s">
        <v>22</v>
      </c>
      <c r="E14" s="18">
        <v>0</v>
      </c>
      <c r="F14" s="32">
        <v>0.7</v>
      </c>
      <c r="G14" s="29"/>
      <c r="H14" s="62" t="s">
        <v>33</v>
      </c>
      <c r="I14" s="63"/>
      <c r="J14" s="64"/>
    </row>
    <row r="15" spans="2:14" ht="30" x14ac:dyDescent="0.25">
      <c r="D15" s="31" t="s">
        <v>26</v>
      </c>
      <c r="E15" s="17">
        <v>750</v>
      </c>
      <c r="F15" s="33">
        <v>0.9</v>
      </c>
      <c r="G15" s="6"/>
      <c r="H15" s="76" t="s">
        <v>13</v>
      </c>
      <c r="I15" s="17">
        <v>3</v>
      </c>
      <c r="J15" s="77"/>
      <c r="K15" s="4"/>
    </row>
    <row r="16" spans="2:14" x14ac:dyDescent="0.25">
      <c r="D16" s="36" t="s">
        <v>23</v>
      </c>
      <c r="E16" s="17">
        <v>0</v>
      </c>
      <c r="F16" s="33">
        <v>0.8</v>
      </c>
      <c r="G16" s="29"/>
      <c r="H16" s="78"/>
      <c r="I16" s="46"/>
      <c r="J16" s="24"/>
      <c r="K16" s="4"/>
    </row>
    <row r="17" spans="4:17" ht="30" x14ac:dyDescent="0.25">
      <c r="D17" s="31" t="s">
        <v>25</v>
      </c>
      <c r="E17" s="17">
        <v>0</v>
      </c>
      <c r="F17" s="33">
        <v>0.9</v>
      </c>
      <c r="G17" s="29"/>
      <c r="H17" s="79" t="s">
        <v>32</v>
      </c>
      <c r="I17" s="7"/>
      <c r="J17" s="20"/>
      <c r="K17" s="7"/>
      <c r="L17" s="7"/>
    </row>
    <row r="18" spans="4:17" x14ac:dyDescent="0.25">
      <c r="D18" s="31" t="s">
        <v>28</v>
      </c>
      <c r="E18" s="17">
        <v>0</v>
      </c>
      <c r="F18" s="33">
        <v>0.5</v>
      </c>
      <c r="G18" s="37"/>
      <c r="H18" s="21"/>
      <c r="I18" s="56" t="s">
        <v>36</v>
      </c>
      <c r="J18" s="57"/>
      <c r="K18" s="11"/>
      <c r="L18" s="11"/>
    </row>
    <row r="19" spans="4:17" x14ac:dyDescent="0.25">
      <c r="D19" s="84" t="s">
        <v>29</v>
      </c>
      <c r="E19" s="46">
        <f>E9-E13-E14-E15-E16-E17-E18</f>
        <v>1900</v>
      </c>
      <c r="F19" s="33" t="str">
        <f>IF(E10&lt;6,"0,15","0,25")</f>
        <v>0,15</v>
      </c>
      <c r="G19" s="6"/>
      <c r="H19" s="21" t="s">
        <v>34</v>
      </c>
      <c r="I19" s="44" t="s">
        <v>30</v>
      </c>
      <c r="J19" s="20"/>
      <c r="K19" s="39"/>
      <c r="L19" s="7"/>
    </row>
    <row r="20" spans="4:17" ht="15" customHeight="1" x14ac:dyDescent="0.25">
      <c r="D20" s="23"/>
      <c r="E20" s="9"/>
      <c r="F20" s="24"/>
      <c r="H20" s="52" t="s">
        <v>35</v>
      </c>
      <c r="I20" s="45" t="s">
        <v>31</v>
      </c>
      <c r="J20" s="20"/>
      <c r="K20" s="7"/>
      <c r="L20" s="7"/>
      <c r="Q20" s="41"/>
    </row>
    <row r="21" spans="4:17" x14ac:dyDescent="0.25">
      <c r="D21" s="23" t="s">
        <v>8</v>
      </c>
      <c r="E21" s="8">
        <f>E9*E22</f>
        <v>1725</v>
      </c>
      <c r="F21" s="25" t="str">
        <f>IF(E21&gt;10000,"Excessive","")</f>
        <v/>
      </c>
      <c r="H21" s="53"/>
      <c r="I21" s="54"/>
      <c r="J21" s="43"/>
      <c r="K21" s="7"/>
      <c r="L21" s="7"/>
    </row>
    <row r="22" spans="4:17" ht="30" customHeight="1" x14ac:dyDescent="0.25">
      <c r="D22" s="76" t="s">
        <v>2</v>
      </c>
      <c r="E22" s="83">
        <f>(E13/E9*F13)+(E14/E9*F14)+(E15/E9*F15)+(E16/E9*F16)+(E17/E9*F17)+(E18/E9*F18)+(E19/E9*F19)</f>
        <v>0.49285714285714283</v>
      </c>
      <c r="F22" s="24"/>
      <c r="H22" s="55" t="s">
        <v>37</v>
      </c>
      <c r="I22" s="56"/>
      <c r="J22" s="57"/>
      <c r="K22" s="48"/>
      <c r="L22" s="48"/>
    </row>
    <row r="23" spans="4:17" x14ac:dyDescent="0.25">
      <c r="D23" s="85"/>
      <c r="E23" s="86"/>
      <c r="F23" s="26"/>
      <c r="H23" s="80"/>
      <c r="I23" s="81"/>
      <c r="J23" s="82"/>
      <c r="K23" s="7"/>
      <c r="L23" s="7"/>
    </row>
    <row r="24" spans="4:17" ht="36" customHeight="1" x14ac:dyDescent="0.25">
      <c r="D24" s="6"/>
      <c r="E24" s="6"/>
      <c r="F24" s="6"/>
    </row>
    <row r="25" spans="4:17" ht="19.5" customHeight="1" x14ac:dyDescent="0.25"/>
    <row r="27" spans="4:17" ht="30" customHeight="1" x14ac:dyDescent="0.25"/>
    <row r="30" spans="4:17" x14ac:dyDescent="0.25">
      <c r="M30" s="42"/>
      <c r="N30" s="42"/>
    </row>
    <row r="31" spans="4:17" ht="20.25" customHeight="1" x14ac:dyDescent="0.25"/>
    <row r="33" spans="4:8" x14ac:dyDescent="0.25">
      <c r="G33" s="1"/>
      <c r="H33" s="1"/>
    </row>
    <row r="34" spans="4:8" x14ac:dyDescent="0.25">
      <c r="D34" s="15" t="s">
        <v>16</v>
      </c>
      <c r="E34" s="16" t="e">
        <f>(I15/1000)/(0.8*SQRT(2*9.81*I16))</f>
        <v>#DIV/0!</v>
      </c>
      <c r="F34" s="1"/>
      <c r="G34" s="1"/>
      <c r="H34" s="1"/>
    </row>
    <row r="35" spans="4:8" x14ac:dyDescent="0.25">
      <c r="D35" s="9"/>
      <c r="F35" s="1"/>
      <c r="G35" s="1"/>
      <c r="H35" s="1"/>
    </row>
    <row r="36" spans="4:8" x14ac:dyDescent="0.25">
      <c r="F36" s="1"/>
      <c r="G36" s="1"/>
      <c r="H36" s="1"/>
    </row>
    <row r="37" spans="4:8" x14ac:dyDescent="0.25">
      <c r="F37" s="1"/>
      <c r="G37" s="1"/>
      <c r="H37" s="1"/>
    </row>
    <row r="38" spans="4:8" x14ac:dyDescent="0.25">
      <c r="F38" s="1"/>
      <c r="G38" s="1"/>
      <c r="H38" s="1"/>
    </row>
    <row r="39" spans="4:8" x14ac:dyDescent="0.25">
      <c r="D39" s="1"/>
      <c r="E39" s="58"/>
      <c r="F39" s="58"/>
      <c r="G39" s="1"/>
      <c r="H39" s="1"/>
    </row>
    <row r="40" spans="4:8" x14ac:dyDescent="0.25">
      <c r="D40" s="1"/>
      <c r="E40" s="1"/>
      <c r="F40" s="1"/>
      <c r="G40" s="1"/>
      <c r="H40" s="1"/>
    </row>
    <row r="41" spans="4:8" x14ac:dyDescent="0.25">
      <c r="D41" s="1"/>
      <c r="E41" s="1"/>
      <c r="F41" s="1"/>
      <c r="G41" s="1"/>
      <c r="H41" s="1"/>
    </row>
    <row r="42" spans="4:8" x14ac:dyDescent="0.25">
      <c r="D42" s="1"/>
      <c r="E42" s="1"/>
      <c r="F42" s="1"/>
      <c r="G42" s="1"/>
      <c r="H42" s="1"/>
    </row>
    <row r="43" spans="4:8" x14ac:dyDescent="0.25">
      <c r="D43" s="1"/>
      <c r="E43" s="1"/>
      <c r="F43" s="1"/>
      <c r="G43" s="1"/>
      <c r="H43" s="1"/>
    </row>
    <row r="44" spans="4:8" x14ac:dyDescent="0.25">
      <c r="D44" s="1"/>
      <c r="E44" s="1"/>
      <c r="F44" s="1"/>
      <c r="G44" s="1"/>
      <c r="H44" s="1"/>
    </row>
    <row r="45" spans="4:8" x14ac:dyDescent="0.25">
      <c r="F45" s="1"/>
      <c r="G45" s="1"/>
      <c r="H45" s="1"/>
    </row>
    <row r="46" spans="4:8" x14ac:dyDescent="0.25">
      <c r="F46" s="1"/>
      <c r="G46" s="1"/>
      <c r="H46" s="1"/>
    </row>
    <row r="47" spans="4:8" x14ac:dyDescent="0.25">
      <c r="F47" s="1"/>
      <c r="G47" s="1"/>
      <c r="H47" s="1"/>
    </row>
    <row r="48" spans="4:8" x14ac:dyDescent="0.25">
      <c r="F48" s="1"/>
      <c r="G48" s="1"/>
      <c r="H48" s="1"/>
    </row>
    <row r="49" spans="6:8" x14ac:dyDescent="0.25">
      <c r="F49" s="1"/>
      <c r="G49" s="1"/>
      <c r="H49" s="1"/>
    </row>
    <row r="50" spans="6:8" x14ac:dyDescent="0.25">
      <c r="F50" s="1"/>
      <c r="G50" s="1"/>
      <c r="H50" s="1"/>
    </row>
    <row r="51" spans="6:8" x14ac:dyDescent="0.25">
      <c r="F51" s="1"/>
      <c r="G51" s="1"/>
      <c r="H51" s="1"/>
    </row>
    <row r="52" spans="6:8" x14ac:dyDescent="0.25">
      <c r="F52" s="1"/>
      <c r="G52" s="1"/>
      <c r="H52" s="1"/>
    </row>
    <row r="53" spans="6:8" x14ac:dyDescent="0.25">
      <c r="F53" s="1"/>
      <c r="G53" s="1"/>
      <c r="H53" s="1"/>
    </row>
    <row r="54" spans="6:8" x14ac:dyDescent="0.25">
      <c r="F54" s="1"/>
      <c r="G54" s="1"/>
      <c r="H54" s="1"/>
    </row>
    <row r="55" spans="6:8" x14ac:dyDescent="0.25">
      <c r="F55" s="1"/>
      <c r="G55" s="1"/>
      <c r="H55" s="1"/>
    </row>
    <row r="56" spans="6:8" x14ac:dyDescent="0.25">
      <c r="F56" s="1"/>
      <c r="G56" s="1"/>
      <c r="H56" s="1"/>
    </row>
    <row r="57" spans="6:8" x14ac:dyDescent="0.25">
      <c r="F57" s="1"/>
      <c r="G57" s="1"/>
      <c r="H57" s="1"/>
    </row>
    <row r="58" spans="6:8" x14ac:dyDescent="0.25">
      <c r="F58" s="1"/>
      <c r="G58" s="1"/>
      <c r="H58" s="1"/>
    </row>
    <row r="59" spans="6:8" x14ac:dyDescent="0.25">
      <c r="F59" s="1"/>
      <c r="G59" s="1"/>
      <c r="H59" s="1"/>
    </row>
    <row r="60" spans="6:8" x14ac:dyDescent="0.25">
      <c r="F60" s="1"/>
      <c r="G60" s="1"/>
    </row>
    <row r="61" spans="6:8" x14ac:dyDescent="0.25">
      <c r="F61" s="1"/>
      <c r="G61" s="1"/>
    </row>
    <row r="62" spans="6:8" x14ac:dyDescent="0.25">
      <c r="F62" s="1"/>
      <c r="G62" s="1"/>
    </row>
    <row r="63" spans="6:8" x14ac:dyDescent="0.25">
      <c r="F63" s="1"/>
      <c r="G63" s="1"/>
    </row>
    <row r="64" spans="6:8" x14ac:dyDescent="0.25">
      <c r="F64" s="1"/>
      <c r="G64" s="1"/>
    </row>
    <row r="65" spans="6:7" x14ac:dyDescent="0.25">
      <c r="F65" s="1"/>
      <c r="G65" s="1"/>
    </row>
    <row r="66" spans="6:7" x14ac:dyDescent="0.25">
      <c r="F66" s="1"/>
      <c r="G66" s="1"/>
    </row>
    <row r="67" spans="6:7" x14ac:dyDescent="0.25">
      <c r="F67" s="1"/>
      <c r="G67" s="1"/>
    </row>
    <row r="68" spans="6:7" x14ac:dyDescent="0.25">
      <c r="F68" s="1"/>
      <c r="G68" s="1"/>
    </row>
    <row r="69" spans="6:7" x14ac:dyDescent="0.25">
      <c r="F69" s="1"/>
      <c r="G69" s="1"/>
    </row>
    <row r="70" spans="6:7" x14ac:dyDescent="0.25">
      <c r="F70" s="1"/>
      <c r="G70" s="1"/>
    </row>
    <row r="71" spans="6:7" x14ac:dyDescent="0.25">
      <c r="F71" s="1"/>
      <c r="G71" s="1"/>
    </row>
    <row r="72" spans="6:7" x14ac:dyDescent="0.25">
      <c r="F72" s="1"/>
      <c r="G72" s="1"/>
    </row>
    <row r="73" spans="6:7" x14ac:dyDescent="0.25">
      <c r="F73" s="1"/>
      <c r="G73" s="1"/>
    </row>
    <row r="74" spans="6:7" x14ac:dyDescent="0.25">
      <c r="F74" s="1"/>
      <c r="G74" s="1"/>
    </row>
    <row r="75" spans="6:7" x14ac:dyDescent="0.25">
      <c r="F75" s="1"/>
      <c r="G75" s="1"/>
    </row>
    <row r="76" spans="6:7" x14ac:dyDescent="0.25">
      <c r="F76" s="1"/>
      <c r="G76" s="1"/>
    </row>
    <row r="77" spans="6:7" x14ac:dyDescent="0.25">
      <c r="F77" s="1"/>
      <c r="G77" s="1"/>
    </row>
    <row r="78" spans="6:7" x14ac:dyDescent="0.25">
      <c r="F78" s="1"/>
      <c r="G78" s="1"/>
    </row>
    <row r="79" spans="6:7" x14ac:dyDescent="0.25">
      <c r="F79" s="1"/>
      <c r="G79" s="1"/>
    </row>
    <row r="80" spans="6:7" x14ac:dyDescent="0.25">
      <c r="F80" s="1"/>
      <c r="G80" s="1"/>
    </row>
  </sheetData>
  <sheetProtection password="90E3" sheet="1" selectLockedCells="1"/>
  <mergeCells count="10">
    <mergeCell ref="E39:F39"/>
    <mergeCell ref="L6:N6"/>
    <mergeCell ref="H14:J14"/>
    <mergeCell ref="D2:F2"/>
    <mergeCell ref="D3:F3"/>
    <mergeCell ref="D8:F8"/>
    <mergeCell ref="H8:J8"/>
    <mergeCell ref="D6:J6"/>
    <mergeCell ref="I18:J18"/>
    <mergeCell ref="H22:J2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4"/>
  <sheetViews>
    <sheetView workbookViewId="0">
      <selection activeCell="Q28" sqref="Q28"/>
    </sheetView>
  </sheetViews>
  <sheetFormatPr baseColWidth="10" defaultRowHeight="15" x14ac:dyDescent="0.25"/>
  <sheetData>
    <row r="4" spans="2:12" ht="18.75" x14ac:dyDescent="0.3">
      <c r="B4" s="71" t="s">
        <v>17</v>
      </c>
      <c r="C4" s="72"/>
      <c r="D4" s="72"/>
      <c r="E4" s="72"/>
      <c r="F4" s="72"/>
      <c r="G4" s="72"/>
      <c r="H4" s="72"/>
      <c r="I4" s="72"/>
      <c r="J4" s="72"/>
      <c r="K4" s="72"/>
      <c r="L4" s="73"/>
    </row>
  </sheetData>
  <sheetProtection password="90E3" sheet="1" objects="1" scenarios="1" selectLockedCells="1"/>
  <mergeCells count="1">
    <mergeCell ref="B4:L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Q86"/>
  <sheetViews>
    <sheetView zoomScaleNormal="100" workbookViewId="0">
      <selection activeCell="I21" sqref="I21"/>
    </sheetView>
  </sheetViews>
  <sheetFormatPr baseColWidth="10" defaultRowHeight="15" x14ac:dyDescent="0.25"/>
  <cols>
    <col min="1" max="2" width="15.85546875" customWidth="1"/>
    <col min="4" max="4" width="29.85546875" customWidth="1"/>
    <col min="5" max="5" width="13.42578125" customWidth="1"/>
    <col min="6" max="6" width="14.85546875" customWidth="1"/>
    <col min="7" max="7" width="3.140625" customWidth="1"/>
    <col min="8" max="8" width="28.5703125" customWidth="1"/>
    <col min="9" max="9" width="15" customWidth="1"/>
    <col min="10" max="10" width="13.42578125" customWidth="1"/>
    <col min="11" max="11" width="4.28515625" customWidth="1"/>
    <col min="12" max="12" width="17" customWidth="1"/>
    <col min="13" max="13" width="16" customWidth="1"/>
    <col min="14" max="14" width="14.140625" customWidth="1"/>
  </cols>
  <sheetData>
    <row r="7" spans="2:14" ht="18.75" x14ac:dyDescent="0.3">
      <c r="D7" s="74"/>
      <c r="E7" s="74"/>
      <c r="F7" s="74"/>
    </row>
    <row r="8" spans="2:14" ht="18.75" x14ac:dyDescent="0.3">
      <c r="D8" s="50"/>
      <c r="E8" s="50"/>
      <c r="F8" s="50"/>
    </row>
    <row r="9" spans="2:14" ht="15.75" x14ac:dyDescent="0.25">
      <c r="D9" s="75"/>
      <c r="E9" s="75"/>
      <c r="F9" s="75"/>
    </row>
    <row r="12" spans="2:14" ht="15.75" x14ac:dyDescent="0.25">
      <c r="D12" s="59" t="s">
        <v>7</v>
      </c>
      <c r="E12" s="60"/>
      <c r="F12" s="60"/>
      <c r="G12" s="60"/>
      <c r="H12" s="60"/>
      <c r="I12" s="60"/>
      <c r="J12" s="61"/>
      <c r="L12" s="59" t="s">
        <v>14</v>
      </c>
      <c r="M12" s="60"/>
      <c r="N12" s="61"/>
    </row>
    <row r="13" spans="2:14" x14ac:dyDescent="0.25">
      <c r="C13" s="12"/>
      <c r="L13" s="2" t="s">
        <v>9</v>
      </c>
      <c r="M13" s="2"/>
      <c r="N13" s="3">
        <f>IF(E27&gt;10000,"erreur",60*I21/E27)</f>
        <v>0.17142857142857146</v>
      </c>
    </row>
    <row r="14" spans="2:14" ht="30" x14ac:dyDescent="0.25">
      <c r="D14" s="62" t="s">
        <v>0</v>
      </c>
      <c r="E14" s="63"/>
      <c r="F14" s="64"/>
      <c r="H14" s="62" t="s">
        <v>3</v>
      </c>
      <c r="I14" s="63"/>
      <c r="J14" s="64"/>
      <c r="L14" s="10" t="s">
        <v>10</v>
      </c>
      <c r="M14" s="14">
        <f>IF(N13="Erreur","Méthode non adaptée",1.05*10*(-I18*N13/(1+I18))*((N13/(I17*(1+I18)))^(1/I18))*(E27/10000))</f>
        <v>18.086162492773404</v>
      </c>
    </row>
    <row r="15" spans="2:14" ht="15.75" x14ac:dyDescent="0.25">
      <c r="B15" s="28"/>
      <c r="D15" s="19" t="s">
        <v>11</v>
      </c>
      <c r="E15" s="17">
        <v>1500</v>
      </c>
      <c r="F15" s="20"/>
      <c r="H15" s="19" t="s">
        <v>4</v>
      </c>
      <c r="I15" s="17">
        <v>10</v>
      </c>
      <c r="J15" s="24"/>
      <c r="L15" s="5"/>
      <c r="M15" s="40"/>
    </row>
    <row r="16" spans="2:14" x14ac:dyDescent="0.25">
      <c r="D16" s="19" t="s">
        <v>12</v>
      </c>
      <c r="E16" s="17">
        <v>4</v>
      </c>
      <c r="F16" s="20"/>
      <c r="H16" s="19" t="s">
        <v>27</v>
      </c>
      <c r="I16" s="11"/>
      <c r="J16" s="20"/>
    </row>
    <row r="17" spans="2:17" x14ac:dyDescent="0.25">
      <c r="D17" s="21"/>
      <c r="E17" s="7"/>
      <c r="F17" s="20"/>
      <c r="H17" s="23" t="s">
        <v>5</v>
      </c>
      <c r="I17" s="8">
        <f>IF(I15&lt;11,9.332,IF(I15&lt;21,10.599,IF(I15&lt;31,11.315,"Excessif")))</f>
        <v>9.3320000000000007</v>
      </c>
      <c r="J17" s="20"/>
    </row>
    <row r="18" spans="2:17" ht="30" x14ac:dyDescent="0.25">
      <c r="B18" s="13" t="s">
        <v>15</v>
      </c>
      <c r="D18" s="87" t="s">
        <v>19</v>
      </c>
      <c r="E18" s="87" t="s">
        <v>1</v>
      </c>
      <c r="F18" s="22" t="s">
        <v>18</v>
      </c>
      <c r="H18" s="34" t="s">
        <v>6</v>
      </c>
      <c r="I18" s="35">
        <f>IF(I15&lt;11,-0.698,IF(I15&lt;21,-0.701,IF(I15&lt;31,-0.702,"Excessif")))</f>
        <v>-0.69799999999999995</v>
      </c>
      <c r="J18" s="27"/>
    </row>
    <row r="19" spans="2:17" x14ac:dyDescent="0.25">
      <c r="D19" s="30" t="s">
        <v>24</v>
      </c>
      <c r="E19" s="18">
        <v>200</v>
      </c>
      <c r="F19" s="32">
        <v>0.9</v>
      </c>
      <c r="G19" s="38"/>
      <c r="H19" s="8"/>
      <c r="I19" s="8"/>
      <c r="J19" s="7"/>
    </row>
    <row r="20" spans="2:17" x14ac:dyDescent="0.25">
      <c r="D20" s="30" t="s">
        <v>22</v>
      </c>
      <c r="E20" s="18">
        <v>0</v>
      </c>
      <c r="F20" s="32">
        <v>0.7</v>
      </c>
      <c r="G20" s="38"/>
      <c r="H20" s="62" t="s">
        <v>33</v>
      </c>
      <c r="I20" s="63"/>
      <c r="J20" s="64"/>
    </row>
    <row r="21" spans="2:17" ht="30" x14ac:dyDescent="0.25">
      <c r="D21" s="31" t="s">
        <v>26</v>
      </c>
      <c r="E21" s="17">
        <v>550</v>
      </c>
      <c r="F21" s="33">
        <v>0.9</v>
      </c>
      <c r="G21" s="38"/>
      <c r="H21" s="76" t="s">
        <v>13</v>
      </c>
      <c r="I21" s="51">
        <v>2.25</v>
      </c>
      <c r="J21" s="77"/>
      <c r="K21" s="4"/>
    </row>
    <row r="22" spans="2:17" x14ac:dyDescent="0.25">
      <c r="D22" s="36" t="s">
        <v>23</v>
      </c>
      <c r="E22" s="17">
        <v>0</v>
      </c>
      <c r="F22" s="33">
        <v>0.8</v>
      </c>
      <c r="G22" s="38"/>
      <c r="H22" s="78"/>
      <c r="I22" s="46"/>
      <c r="J22" s="24"/>
      <c r="K22" s="4"/>
    </row>
    <row r="23" spans="2:17" ht="30" x14ac:dyDescent="0.25">
      <c r="D23" s="31" t="s">
        <v>25</v>
      </c>
      <c r="E23" s="17">
        <v>0</v>
      </c>
      <c r="F23" s="33">
        <v>0.9</v>
      </c>
      <c r="G23" s="38"/>
      <c r="H23" s="79" t="s">
        <v>32</v>
      </c>
      <c r="I23" s="7"/>
      <c r="J23" s="20"/>
      <c r="K23" s="4"/>
    </row>
    <row r="24" spans="2:17" x14ac:dyDescent="0.25">
      <c r="D24" s="31" t="s">
        <v>28</v>
      </c>
      <c r="E24" s="17">
        <v>0</v>
      </c>
      <c r="F24" s="33">
        <v>0.5</v>
      </c>
      <c r="G24" s="38"/>
      <c r="H24" s="21"/>
      <c r="I24" s="56" t="s">
        <v>36</v>
      </c>
      <c r="J24" s="57"/>
      <c r="K24" s="4"/>
    </row>
    <row r="25" spans="2:17" x14ac:dyDescent="0.25">
      <c r="D25" s="84" t="s">
        <v>29</v>
      </c>
      <c r="E25" s="46">
        <f>E15-E19-E20-E21-E22-E23-E24</f>
        <v>750</v>
      </c>
      <c r="F25" s="33" t="str">
        <f>IF(E16&lt;6,"0,15","0,25")</f>
        <v>0,15</v>
      </c>
      <c r="G25" s="38"/>
      <c r="H25" s="21" t="s">
        <v>34</v>
      </c>
      <c r="I25" s="44" t="s">
        <v>30</v>
      </c>
      <c r="J25" s="20"/>
      <c r="K25" s="4"/>
      <c r="L25" s="47"/>
      <c r="M25" s="7"/>
      <c r="N25" s="7"/>
      <c r="O25" s="7"/>
      <c r="P25" s="7"/>
    </row>
    <row r="26" spans="2:17" ht="15" customHeight="1" x14ac:dyDescent="0.25">
      <c r="D26" s="23"/>
      <c r="E26" s="9"/>
      <c r="F26" s="24"/>
      <c r="H26" s="52" t="s">
        <v>35</v>
      </c>
      <c r="I26" s="45" t="s">
        <v>31</v>
      </c>
      <c r="J26" s="20"/>
      <c r="L26" s="7"/>
      <c r="M26" s="7"/>
      <c r="N26" s="11"/>
      <c r="O26" s="11"/>
      <c r="P26" s="11"/>
      <c r="Q26" s="41"/>
    </row>
    <row r="27" spans="2:17" x14ac:dyDescent="0.25">
      <c r="D27" s="23" t="s">
        <v>8</v>
      </c>
      <c r="E27" s="8">
        <f>E15*E28</f>
        <v>787.49999999999989</v>
      </c>
      <c r="F27" s="25" t="str">
        <f>IF(E27&gt;10000,"Excessive","")</f>
        <v/>
      </c>
      <c r="H27" s="53"/>
      <c r="I27" s="54"/>
      <c r="J27" s="43"/>
      <c r="L27" s="7"/>
      <c r="M27" s="7"/>
      <c r="N27" s="44"/>
      <c r="O27" s="39"/>
      <c r="P27" s="7"/>
    </row>
    <row r="28" spans="2:17" ht="30" x14ac:dyDescent="0.25">
      <c r="D28" s="76" t="s">
        <v>2</v>
      </c>
      <c r="E28" s="83">
        <f>(E19/E15*F19)+(E20/E15*F20)+(E21/E15*F21)+(E22/E15*F22)+(E23/E15*F23)+(E24/E15*F24)+(E25/E15*F25)</f>
        <v>0.52499999999999991</v>
      </c>
      <c r="F28" s="24"/>
      <c r="H28" s="55" t="s">
        <v>37</v>
      </c>
      <c r="I28" s="56"/>
      <c r="J28" s="57"/>
      <c r="L28" s="48"/>
      <c r="M28" s="48"/>
      <c r="N28" s="45"/>
      <c r="O28" s="7"/>
      <c r="P28" s="7"/>
    </row>
    <row r="29" spans="2:17" x14ac:dyDescent="0.25">
      <c r="D29" s="85"/>
      <c r="E29" s="86"/>
      <c r="F29" s="26"/>
      <c r="H29" s="80"/>
      <c r="I29" s="81"/>
      <c r="J29" s="82"/>
      <c r="L29" s="49"/>
      <c r="M29" s="49"/>
      <c r="N29" s="11"/>
      <c r="O29" s="7"/>
      <c r="P29" s="7"/>
    </row>
    <row r="30" spans="2:17" ht="36" customHeight="1" x14ac:dyDescent="0.25">
      <c r="D30" s="38"/>
      <c r="E30" s="38"/>
      <c r="F30" s="38"/>
      <c r="L30" s="48"/>
      <c r="M30" s="48"/>
      <c r="N30" s="48"/>
      <c r="O30" s="48"/>
      <c r="P30" s="48"/>
    </row>
    <row r="31" spans="2:17" ht="19.5" customHeight="1" x14ac:dyDescent="0.25">
      <c r="L31" s="7"/>
      <c r="M31" s="7"/>
      <c r="N31" s="7"/>
      <c r="O31" s="7"/>
      <c r="P31" s="7"/>
    </row>
    <row r="33" spans="4:14" ht="30" customHeight="1" x14ac:dyDescent="0.25"/>
    <row r="36" spans="4:14" x14ac:dyDescent="0.25">
      <c r="M36" s="42"/>
      <c r="N36" s="42"/>
    </row>
    <row r="37" spans="4:14" ht="20.25" customHeight="1" x14ac:dyDescent="0.25"/>
    <row r="39" spans="4:14" x14ac:dyDescent="0.25">
      <c r="G39" s="38"/>
      <c r="H39" s="38"/>
    </row>
    <row r="40" spans="4:14" x14ac:dyDescent="0.25">
      <c r="D40" s="15" t="s">
        <v>16</v>
      </c>
      <c r="E40" s="16" t="e">
        <f>(I21/1000)/(0.8*SQRT(2*9.81*I22))</f>
        <v>#DIV/0!</v>
      </c>
      <c r="F40" s="38"/>
      <c r="G40" s="38"/>
      <c r="H40" s="38"/>
    </row>
    <row r="41" spans="4:14" x14ac:dyDescent="0.25">
      <c r="D41" s="9"/>
      <c r="F41" s="38"/>
      <c r="G41" s="38"/>
      <c r="H41" s="38"/>
    </row>
    <row r="42" spans="4:14" x14ac:dyDescent="0.25">
      <c r="F42" s="38"/>
      <c r="G42" s="38"/>
      <c r="H42" s="38"/>
    </row>
    <row r="43" spans="4:14" x14ac:dyDescent="0.25">
      <c r="F43" s="38"/>
      <c r="G43" s="38"/>
      <c r="H43" s="38"/>
    </row>
    <row r="44" spans="4:14" x14ac:dyDescent="0.25">
      <c r="F44" s="38"/>
      <c r="G44" s="38"/>
      <c r="H44" s="38"/>
    </row>
    <row r="45" spans="4:14" x14ac:dyDescent="0.25">
      <c r="D45" s="38"/>
      <c r="E45" s="58"/>
      <c r="F45" s="58"/>
      <c r="G45" s="38"/>
      <c r="H45" s="38"/>
    </row>
    <row r="46" spans="4:14" x14ac:dyDescent="0.25">
      <c r="D46" s="38"/>
      <c r="E46" s="38"/>
      <c r="F46" s="38"/>
      <c r="G46" s="38"/>
      <c r="H46" s="38"/>
    </row>
    <row r="47" spans="4:14" x14ac:dyDescent="0.25">
      <c r="D47" s="38"/>
      <c r="E47" s="38"/>
      <c r="F47" s="38"/>
      <c r="G47" s="38"/>
      <c r="H47" s="38"/>
    </row>
    <row r="48" spans="4:14" x14ac:dyDescent="0.25">
      <c r="D48" s="38"/>
      <c r="E48" s="38"/>
      <c r="F48" s="38"/>
      <c r="G48" s="38"/>
      <c r="H48" s="38"/>
    </row>
    <row r="49" spans="4:8" x14ac:dyDescent="0.25">
      <c r="D49" s="38"/>
      <c r="E49" s="38"/>
      <c r="F49" s="38"/>
      <c r="G49" s="38"/>
      <c r="H49" s="38"/>
    </row>
    <row r="50" spans="4:8" x14ac:dyDescent="0.25">
      <c r="D50" s="38"/>
      <c r="E50" s="38"/>
      <c r="F50" s="38"/>
      <c r="G50" s="38"/>
      <c r="H50" s="38"/>
    </row>
    <row r="51" spans="4:8" x14ac:dyDescent="0.25">
      <c r="F51" s="38"/>
      <c r="G51" s="38"/>
      <c r="H51" s="38"/>
    </row>
    <row r="52" spans="4:8" x14ac:dyDescent="0.25">
      <c r="F52" s="38"/>
      <c r="G52" s="38"/>
      <c r="H52" s="38"/>
    </row>
    <row r="53" spans="4:8" x14ac:dyDescent="0.25">
      <c r="F53" s="38"/>
      <c r="G53" s="38"/>
      <c r="H53" s="38"/>
    </row>
    <row r="54" spans="4:8" x14ac:dyDescent="0.25">
      <c r="F54" s="38"/>
      <c r="G54" s="38"/>
      <c r="H54" s="38"/>
    </row>
    <row r="55" spans="4:8" x14ac:dyDescent="0.25">
      <c r="F55" s="38"/>
      <c r="G55" s="38"/>
      <c r="H55" s="38"/>
    </row>
    <row r="56" spans="4:8" x14ac:dyDescent="0.25">
      <c r="F56" s="38"/>
      <c r="G56" s="38"/>
      <c r="H56" s="38"/>
    </row>
    <row r="57" spans="4:8" x14ac:dyDescent="0.25">
      <c r="F57" s="38"/>
      <c r="G57" s="38"/>
      <c r="H57" s="38"/>
    </row>
    <row r="58" spans="4:8" x14ac:dyDescent="0.25">
      <c r="F58" s="38"/>
      <c r="G58" s="38"/>
      <c r="H58" s="38"/>
    </row>
    <row r="59" spans="4:8" x14ac:dyDescent="0.25">
      <c r="F59" s="38"/>
      <c r="G59" s="38"/>
      <c r="H59" s="38"/>
    </row>
    <row r="60" spans="4:8" x14ac:dyDescent="0.25">
      <c r="F60" s="38"/>
      <c r="G60" s="38"/>
      <c r="H60" s="38"/>
    </row>
    <row r="61" spans="4:8" x14ac:dyDescent="0.25">
      <c r="F61" s="38"/>
      <c r="G61" s="38"/>
      <c r="H61" s="38"/>
    </row>
    <row r="62" spans="4:8" x14ac:dyDescent="0.25">
      <c r="F62" s="38"/>
      <c r="G62" s="38"/>
      <c r="H62" s="38"/>
    </row>
    <row r="63" spans="4:8" x14ac:dyDescent="0.25">
      <c r="F63" s="38"/>
      <c r="G63" s="38"/>
      <c r="H63" s="38"/>
    </row>
    <row r="64" spans="4:8" x14ac:dyDescent="0.25">
      <c r="F64" s="38"/>
      <c r="G64" s="38"/>
      <c r="H64" s="38"/>
    </row>
    <row r="65" spans="6:8" x14ac:dyDescent="0.25">
      <c r="F65" s="38"/>
      <c r="G65" s="38"/>
      <c r="H65" s="38"/>
    </row>
    <row r="66" spans="6:8" x14ac:dyDescent="0.25">
      <c r="F66" s="38"/>
      <c r="G66" s="38"/>
    </row>
    <row r="67" spans="6:8" x14ac:dyDescent="0.25">
      <c r="F67" s="38"/>
      <c r="G67" s="38"/>
    </row>
    <row r="68" spans="6:8" x14ac:dyDescent="0.25">
      <c r="F68" s="38"/>
      <c r="G68" s="38"/>
    </row>
    <row r="69" spans="6:8" x14ac:dyDescent="0.25">
      <c r="F69" s="38"/>
      <c r="G69" s="38"/>
    </row>
    <row r="70" spans="6:8" x14ac:dyDescent="0.25">
      <c r="F70" s="38"/>
      <c r="G70" s="38"/>
    </row>
    <row r="71" spans="6:8" x14ac:dyDescent="0.25">
      <c r="F71" s="38"/>
      <c r="G71" s="38"/>
    </row>
    <row r="72" spans="6:8" x14ac:dyDescent="0.25">
      <c r="F72" s="38"/>
      <c r="G72" s="38"/>
    </row>
    <row r="73" spans="6:8" x14ac:dyDescent="0.25">
      <c r="F73" s="38"/>
      <c r="G73" s="38"/>
    </row>
    <row r="74" spans="6:8" x14ac:dyDescent="0.25">
      <c r="F74" s="38"/>
      <c r="G74" s="38"/>
    </row>
    <row r="75" spans="6:8" x14ac:dyDescent="0.25">
      <c r="F75" s="38"/>
      <c r="G75" s="38"/>
    </row>
    <row r="76" spans="6:8" x14ac:dyDescent="0.25">
      <c r="F76" s="38"/>
      <c r="G76" s="38"/>
    </row>
    <row r="77" spans="6:8" x14ac:dyDescent="0.25">
      <c r="F77" s="38"/>
      <c r="G77" s="38"/>
    </row>
    <row r="78" spans="6:8" x14ac:dyDescent="0.25">
      <c r="F78" s="38"/>
      <c r="G78" s="38"/>
    </row>
    <row r="79" spans="6:8" x14ac:dyDescent="0.25">
      <c r="F79" s="38"/>
      <c r="G79" s="38"/>
    </row>
    <row r="80" spans="6:8" x14ac:dyDescent="0.25">
      <c r="F80" s="38"/>
      <c r="G80" s="38"/>
    </row>
    <row r="81" spans="6:7" x14ac:dyDescent="0.25">
      <c r="F81" s="38"/>
      <c r="G81" s="38"/>
    </row>
    <row r="82" spans="6:7" x14ac:dyDescent="0.25">
      <c r="F82" s="38"/>
      <c r="G82" s="38"/>
    </row>
    <row r="83" spans="6:7" x14ac:dyDescent="0.25">
      <c r="F83" s="38"/>
      <c r="G83" s="38"/>
    </row>
    <row r="84" spans="6:7" x14ac:dyDescent="0.25">
      <c r="F84" s="38"/>
      <c r="G84" s="38"/>
    </row>
    <row r="85" spans="6:7" x14ac:dyDescent="0.25">
      <c r="F85" s="38"/>
      <c r="G85" s="38"/>
    </row>
    <row r="86" spans="6:7" x14ac:dyDescent="0.25">
      <c r="F86" s="38"/>
      <c r="G86" s="38"/>
    </row>
  </sheetData>
  <sheetProtection password="90E3" sheet="1" objects="1" scenarios="1" selectLockedCells="1"/>
  <mergeCells count="10">
    <mergeCell ref="D7:F7"/>
    <mergeCell ref="D9:F9"/>
    <mergeCell ref="D12:J12"/>
    <mergeCell ref="I24:J24"/>
    <mergeCell ref="H28:J29"/>
    <mergeCell ref="L12:N12"/>
    <mergeCell ref="D14:F14"/>
    <mergeCell ref="H14:J14"/>
    <mergeCell ref="H20:J20"/>
    <mergeCell ref="E45:F4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Dimensionnement</vt:lpstr>
      <vt:lpstr>Notice explicative</vt:lpstr>
      <vt:lpstr>Exemple d'utilisation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FERNANDEZ INIGUEZ</dc:creator>
  <cp:lastModifiedBy>Carlos FERNANDEZ INIGUEZ</cp:lastModifiedBy>
  <dcterms:created xsi:type="dcterms:W3CDTF">2022-04-06T14:35:27Z</dcterms:created>
  <dcterms:modified xsi:type="dcterms:W3CDTF">2022-05-30T14:42:17Z</dcterms:modified>
</cp:coreProperties>
</file>